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465" windowWidth="27315" windowHeight="13665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1" i="1"/>
  <c r="G111" s="1"/>
  <c r="E110"/>
  <c r="G110" s="1"/>
  <c r="B112"/>
  <c r="B111"/>
  <c r="D111" s="1"/>
  <c r="B110"/>
  <c r="D110" s="1"/>
  <c r="D112" s="1"/>
  <c r="D113" s="1"/>
  <c r="L70"/>
  <c r="A69"/>
  <c r="L69" s="1"/>
  <c r="A68"/>
  <c r="L68" s="1"/>
  <c r="A18"/>
  <c r="A17"/>
  <c r="G112" l="1"/>
  <c r="G113" s="1"/>
  <c r="G114" s="1"/>
  <c r="A112"/>
  <c r="A111"/>
  <c r="A110"/>
  <c r="B11"/>
  <c r="B6"/>
  <c r="B17" s="1"/>
  <c r="AF66" l="1"/>
  <c r="AF65"/>
  <c r="AE66"/>
  <c r="AE65"/>
  <c r="AL66"/>
  <c r="AL65"/>
  <c r="AJ66"/>
  <c r="AJ65"/>
  <c r="AH66"/>
  <c r="AH65"/>
  <c r="AR66"/>
  <c r="AR65"/>
  <c r="AP66"/>
  <c r="AP65"/>
  <c r="AN66"/>
  <c r="AN65"/>
  <c r="AC66"/>
  <c r="AC65"/>
  <c r="AA66"/>
  <c r="AA65"/>
  <c r="Y66"/>
  <c r="Y65"/>
  <c r="X66"/>
  <c r="X65"/>
  <c r="AG66" l="1"/>
  <c r="Z65"/>
  <c r="AI65"/>
  <c r="AD65"/>
  <c r="AQ65"/>
  <c r="AM65"/>
  <c r="AS66"/>
  <c r="AK66"/>
  <c r="Z66"/>
  <c r="AB65"/>
  <c r="AD66"/>
  <c r="AO65"/>
  <c r="AQ66"/>
  <c r="AS65"/>
  <c r="AI66"/>
  <c r="AK65"/>
  <c r="AM66"/>
  <c r="AG65"/>
  <c r="AB66"/>
  <c r="AO66"/>
  <c r="S11"/>
  <c r="S6"/>
  <c r="AG11"/>
  <c r="AE11"/>
  <c r="AC11"/>
  <c r="Z11"/>
  <c r="X11"/>
  <c r="V11"/>
  <c r="R11"/>
  <c r="Q11"/>
  <c r="N11"/>
  <c r="N13" s="1"/>
  <c r="E18"/>
  <c r="G11"/>
  <c r="AG6"/>
  <c r="AE6"/>
  <c r="AC6"/>
  <c r="Z6"/>
  <c r="L17" s="1"/>
  <c r="X6"/>
  <c r="K17" s="1"/>
  <c r="V6"/>
  <c r="R6"/>
  <c r="Q6"/>
  <c r="N6"/>
  <c r="N8" s="1"/>
  <c r="G6"/>
  <c r="F13" l="1"/>
  <c r="C18"/>
  <c r="Q13"/>
  <c r="G18"/>
  <c r="V13"/>
  <c r="J18"/>
  <c r="Z13"/>
  <c r="L18"/>
  <c r="AE13"/>
  <c r="N18"/>
  <c r="K11"/>
  <c r="B18"/>
  <c r="G13"/>
  <c r="D18"/>
  <c r="R13"/>
  <c r="H18"/>
  <c r="X13"/>
  <c r="K18"/>
  <c r="AC13"/>
  <c r="M18"/>
  <c r="AG13"/>
  <c r="O18"/>
  <c r="S13"/>
  <c r="U13" s="1"/>
  <c r="D69" s="1"/>
  <c r="I18"/>
  <c r="R8"/>
  <c r="H17"/>
  <c r="AC8"/>
  <c r="M17"/>
  <c r="AG8"/>
  <c r="O17"/>
  <c r="S8"/>
  <c r="I17"/>
  <c r="Z8"/>
  <c r="G8"/>
  <c r="D17"/>
  <c r="F8"/>
  <c r="C17"/>
  <c r="L8"/>
  <c r="E17"/>
  <c r="U6"/>
  <c r="G17"/>
  <c r="V8"/>
  <c r="J17"/>
  <c r="AE8"/>
  <c r="N17"/>
  <c r="B8"/>
  <c r="K8" s="1"/>
  <c r="B68" s="1"/>
  <c r="X8"/>
  <c r="Q8"/>
  <c r="U8" s="1"/>
  <c r="D68" s="1"/>
  <c r="AB11"/>
  <c r="AI11"/>
  <c r="U11"/>
  <c r="AB6"/>
  <c r="AI6"/>
  <c r="P11"/>
  <c r="AI13"/>
  <c r="F69" s="1"/>
  <c r="P8"/>
  <c r="P6"/>
  <c r="B13"/>
  <c r="K13" s="1"/>
  <c r="B69" s="1"/>
  <c r="L13"/>
  <c r="P13" s="1"/>
  <c r="K6"/>
  <c r="AB13" l="1"/>
  <c r="E69" s="1"/>
  <c r="AI8"/>
  <c r="F68" s="1"/>
  <c r="F18"/>
  <c r="C69"/>
  <c r="C68"/>
  <c r="F17"/>
  <c r="AB8"/>
  <c r="E68" s="1"/>
  <c r="AJ13" l="1"/>
  <c r="M69" s="1"/>
  <c r="AJ8"/>
  <c r="M68" s="1"/>
  <c r="M71" l="1"/>
  <c r="M72" s="1"/>
</calcChain>
</file>

<file path=xl/sharedStrings.xml><?xml version="1.0" encoding="utf-8"?>
<sst xmlns="http://schemas.openxmlformats.org/spreadsheetml/2006/main" count="122" uniqueCount="68">
  <si>
    <t>Название оранизации</t>
  </si>
  <si>
    <t>Открытость и доступность информации об организации социальной сферы</t>
  </si>
  <si>
    <t xml:space="preserve">Показатели, характеризующие комфортность условий предоставления услуг, в том числе время ожидания предоставления услуг </t>
  </si>
  <si>
    <t>Показатели, характеризующие доступность услуг для инвалидов</t>
  </si>
  <si>
    <t>Показатели, характеризующие доброжелательность, вежливость работников организаций социальной сферы</t>
  </si>
  <si>
    <t>Показатели, характеризующие удовлетворенность условиями оказания услуг</t>
  </si>
  <si>
    <t>Итоговое значение по организации</t>
  </si>
  <si>
    <t>Выборка</t>
  </si>
  <si>
    <t>ИТОГ по критерию "Открытость и доступность информации об организации социальной сферы"</t>
  </si>
  <si>
    <t xml:space="preserve">2.1. Обеспечение в организации социальной сферы комфортных условий для предоставления услуг 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</si>
  <si>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услуг).</t>
  </si>
  <si>
    <t xml:space="preserve">ИТОГ по критерию "Показатели, характеризующие комфортность условий предоставления услуг, в том числе время ожидания предоставления услуг" </t>
  </si>
  <si>
    <t>ИТОГ по критерию "Показатели, характеризующие доступность услуг для инвалидов"</t>
  </si>
  <si>
    <t xml:space="preserve"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t>
  </si>
  <si>
    <t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</si>
  <si>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</si>
  <si>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ИТОГ по критерию "Показатели, характеризующие доброжелательность, вежливость работников организаций социальной сферы"</t>
  </si>
  <si>
    <t>5.1. Доля получателей услуг, которые готовы рекомендовать организацию социальной сферы родственникам и знакомым</t>
  </si>
  <si>
    <t>5.2. Доля получателей услуг, удовлетворенных организационными условиями предоставления услуг</t>
  </si>
  <si>
    <t xml:space="preserve">5.3. Доля получателей услуг, удовлетворенных в целом условиями оказания услуг в организации социальной сферы </t>
  </si>
  <si>
    <t>ИТОГ по критерию "Показатели, характеризующие удовлетворенность условиями оказания услуг"</t>
  </si>
  <si>
    <r>
      <t xml:space="preserve">1.1.1.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ИСТЕНД</t>
    </r>
  </si>
  <si>
    <t>1.1.1. ИСТЕНД НОРМА</t>
  </si>
  <si>
    <r>
      <t xml:space="preserve">1.1.2.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ИСАЙТ</t>
    </r>
  </si>
  <si>
    <t>1.1.2. ИСАЙТ НОРМА</t>
  </si>
  <si>
    <t>Количество способов взаимодействия</t>
  </si>
  <si>
    <t>1.3.1. Число получателей услуг, удовлетворенных открытостью, полнотой и доступностью информации, размещенной на информационных стендах в помещении организации</t>
  </si>
  <si>
    <t>Общее число опрошенных получателей услуг</t>
  </si>
  <si>
    <t xml:space="preserve">1.3.2. число получателей услуг, удовлетворенных открытостью, полнотой и доступностью информации, размещенной на официальном сайте организации </t>
  </si>
  <si>
    <t>Количество комфортных условий</t>
  </si>
  <si>
    <t>Не установлен</t>
  </si>
  <si>
    <t xml:space="preserve">Число получателей услуг, удовлетворенных комфортностью предоставления услуг </t>
  </si>
  <si>
    <t>Количество условий доступности организации для инвалидов</t>
  </si>
  <si>
    <t>Количество условий доступности</t>
  </si>
  <si>
    <t xml:space="preserve">Число получателей услуг-инвалидов, удовлетворенных доступностью услуг для инвалидов </t>
  </si>
  <si>
    <t xml:space="preserve">Число опрошенных получателей услуг-инвалидов, ответивших на вопрос 8 Анкеты </t>
  </si>
  <si>
    <t>Число потребителей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</t>
  </si>
  <si>
    <t xml:space="preserve"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</t>
  </si>
  <si>
    <t xml:space="preserve"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</si>
  <si>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</t>
  </si>
  <si>
    <t xml:space="preserve">Число получателей услуг, удовлетворенных организационными условиями предоставления услуг </t>
  </si>
  <si>
    <t xml:space="preserve">Число  получателей услуг, удовлетворенных в целом условиями оказания услуг в организации социальной сферы </t>
  </si>
  <si>
    <t>Количественные результаты</t>
  </si>
  <si>
    <t>Баллы</t>
  </si>
  <si>
    <t>Индикатор значимости</t>
  </si>
  <si>
    <t>Баллы с применением индикатора значимости</t>
  </si>
  <si>
    <t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t>
  </si>
  <si>
    <t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</si>
  <si>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социальной сферы в сети "Интернет"</t>
  </si>
  <si>
    <t>Критерии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</si>
  <si>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t>
  </si>
  <si>
    <t>3.1. Оборудование помещений организации социальной сферы и прилегающей к ней территории с учетом доступности для инвалидов</t>
  </si>
  <si>
    <t>3.2. Обеспечение в организации социальной сферы условий доступности, позволяющих инвалидам получать услуги наравне с другими</t>
  </si>
  <si>
    <t>3.3. Доля получателей услуг, удовлетворенных доступностью услуг для инвалидов (в % от общего числа опрошенных получателей услуг - инвалидов)</t>
  </si>
  <si>
    <t>3.3. Доля получателей услуг, удовлетворенных доступностью услуг для инвалидов</t>
  </si>
  <si>
    <t>1. Открытость и доступность информации</t>
  </si>
  <si>
    <t>2. Комфортность условий</t>
  </si>
  <si>
    <t>3. Доступность услуг для инвалидов</t>
  </si>
  <si>
    <t>4. Доброжелательность, вежливость работников</t>
  </si>
  <si>
    <t>5. Удовлетворенность условиями оказания услуг</t>
  </si>
  <si>
    <t>Организация</t>
  </si>
  <si>
    <t>Чичло респондентов</t>
  </si>
  <si>
    <t>%</t>
  </si>
  <si>
    <t xml:space="preserve">2.3. Доля получателей услуг, удовлетворенных комфортностью предоставления услуг организацией социальной сферы </t>
  </si>
  <si>
    <t xml:space="preserve">МБУК  Центр досуга и информации  муниципального образования с/п  Линевоозерское </t>
  </si>
  <si>
    <t xml:space="preserve">МУК  Центр культуры и информации  с/п  Глинкинское </t>
  </si>
  <si>
    <t>МАУК Районный Дом культуры "Строитель"</t>
  </si>
  <si>
    <t xml:space="preserve">МБУК Центральная районная библиотека
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</si>
</sst>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rgb="FF000000"/>
      <name val="Calibri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b/>
      <sz val="9"/>
      <color rgb="FFC00000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rgb="FF000000"/>
      <name val="Calibri"/>
      <family val="2"/>
    </font>
    <font>
      <sz val="10"/>
      <color rgb="FF000000"/>
      <name val="Arial Narrow"/>
      <family val="2"/>
    </font>
    <font>
      <b/>
      <sz val="12"/>
      <color rgb="FF3F3F3F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FFFF"/>
      <name val="Calibri"/>
      <family val="2"/>
      <charset val="204"/>
    </font>
    <font>
      <b/>
      <sz val="12"/>
      <color rgb="FF000000"/>
      <name val="Arial Narrow"/>
      <family val="2"/>
      <charset val="204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</fonts>
  <fills count="31">
    <fill>
      <patternFill patternType="none"/>
    </fill>
    <fill>
      <patternFill patternType="gray125"/>
    </fill>
    <fill>
      <patternFill patternType="none"/>
    </fill>
    <fill>
      <patternFill patternType="solid">
        <fgColor rgb="FF8EAADB"/>
        <bgColor rgb="FFFFFFFF"/>
      </patternFill>
    </fill>
    <fill>
      <patternFill patternType="solid">
        <fgColor rgb="FFF4B083"/>
        <bgColor rgb="FFFFFFFF"/>
      </patternFill>
    </fill>
    <fill>
      <patternFill patternType="solid">
        <fgColor rgb="FF70AD47"/>
        <bgColor rgb="FF000000"/>
      </patternFill>
    </fill>
    <fill>
      <patternFill patternType="solid">
        <fgColor rgb="FFFFD965"/>
        <bgColor rgb="FFFFFFFF"/>
      </patternFill>
    </fill>
    <fill>
      <patternFill patternType="solid">
        <fgColor rgb="FF5B9BD5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3">
    <xf numFmtId="0" fontId="0" fillId="0" borderId="0"/>
    <xf numFmtId="0" fontId="5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5" fillId="13" borderId="0" applyNumberFormat="0" applyBorder="0" applyAlignment="0" applyProtection="0"/>
    <xf numFmtId="0" fontId="2" fillId="14" borderId="0" applyNumberFormat="0" applyBorder="0" applyAlignment="0" applyProtection="0"/>
    <xf numFmtId="0" fontId="5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5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5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5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</cellStyleXfs>
  <cellXfs count="159"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14" fontId="3" fillId="2" borderId="0" xfId="0" applyNumberFormat="1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164" fontId="3" fillId="2" borderId="0" xfId="0" applyNumberFormat="1" applyFont="1" applyFill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5" fillId="9" borderId="0" xfId="1" applyAlignment="1">
      <alignment horizontal="center" vertical="top" wrapText="1"/>
    </xf>
    <xf numFmtId="164" fontId="5" fillId="9" borderId="0" xfId="1" applyNumberFormat="1" applyAlignment="1">
      <alignment horizontal="center" vertical="top"/>
    </xf>
    <xf numFmtId="164" fontId="5" fillId="27" borderId="0" xfId="19" applyNumberFormat="1" applyAlignment="1">
      <alignment horizontal="center" vertical="top"/>
    </xf>
    <xf numFmtId="0" fontId="5" fillId="9" borderId="0" xfId="1" applyAlignment="1">
      <alignment horizontal="center" wrapText="1"/>
    </xf>
    <xf numFmtId="164" fontId="5" fillId="9" borderId="0" xfId="1" applyNumberFormat="1" applyAlignment="1">
      <alignment horizontal="center" vertical="center"/>
    </xf>
    <xf numFmtId="1" fontId="5" fillId="9" borderId="0" xfId="1" applyNumberFormat="1" applyAlignment="1">
      <alignment horizontal="center" vertical="center"/>
    </xf>
    <xf numFmtId="0" fontId="5" fillId="9" borderId="0" xfId="1" applyAlignment="1">
      <alignment horizontal="center" vertical="center" wrapText="1"/>
    </xf>
    <xf numFmtId="0" fontId="2" fillId="11" borderId="0" xfId="3" applyAlignment="1">
      <alignment horizontal="center" vertical="center" wrapText="1"/>
    </xf>
    <xf numFmtId="0" fontId="2" fillId="11" borderId="0" xfId="3" applyAlignment="1">
      <alignment horizontal="center" wrapText="1"/>
    </xf>
    <xf numFmtId="0" fontId="2" fillId="12" borderId="0" xfId="4" applyAlignment="1">
      <alignment horizontal="center" vertical="center" wrapText="1"/>
    </xf>
    <xf numFmtId="0" fontId="5" fillId="27" borderId="0" xfId="19" applyAlignment="1">
      <alignment horizontal="center"/>
    </xf>
    <xf numFmtId="1" fontId="5" fillId="27" borderId="0" xfId="19" applyNumberFormat="1" applyAlignment="1">
      <alignment horizontal="center" vertical="center"/>
    </xf>
    <xf numFmtId="164" fontId="5" fillId="27" borderId="0" xfId="19" applyNumberFormat="1" applyAlignment="1">
      <alignment horizontal="center" vertical="center"/>
    </xf>
    <xf numFmtId="0" fontId="6" fillId="28" borderId="0" xfId="20" applyFont="1" applyAlignment="1">
      <alignment horizontal="center" vertical="top" wrapText="1"/>
    </xf>
    <xf numFmtId="0" fontId="6" fillId="10" borderId="0" xfId="2" applyFont="1" applyAlignment="1">
      <alignment horizontal="center" vertical="top" wrapText="1"/>
    </xf>
    <xf numFmtId="1" fontId="2" fillId="29" borderId="0" xfId="21" applyNumberFormat="1" applyAlignment="1">
      <alignment horizontal="center" vertical="center" wrapText="1"/>
    </xf>
    <xf numFmtId="1" fontId="2" fillId="29" borderId="0" xfId="21" applyNumberFormat="1" applyAlignment="1">
      <alignment horizontal="center" vertical="center"/>
    </xf>
    <xf numFmtId="0" fontId="2" fillId="30" borderId="0" xfId="22" applyAlignment="1">
      <alignment horizontal="center"/>
    </xf>
    <xf numFmtId="164" fontId="5" fillId="15" borderId="0" xfId="7" applyNumberFormat="1" applyAlignment="1">
      <alignment horizontal="center" vertical="top"/>
    </xf>
    <xf numFmtId="1" fontId="2" fillId="17" borderId="0" xfId="9" applyNumberFormat="1" applyAlignment="1">
      <alignment horizontal="center" vertical="center"/>
    </xf>
    <xf numFmtId="164" fontId="5" fillId="15" borderId="0" xfId="7" applyNumberFormat="1" applyAlignment="1">
      <alignment horizontal="center" vertical="center"/>
    </xf>
    <xf numFmtId="164" fontId="5" fillId="19" borderId="0" xfId="11" applyNumberFormat="1" applyAlignment="1">
      <alignment horizontal="center" vertical="top"/>
    </xf>
    <xf numFmtId="164" fontId="5" fillId="19" borderId="0" xfId="11" applyNumberFormat="1" applyAlignment="1">
      <alignment horizontal="center" vertical="center"/>
    </xf>
    <xf numFmtId="1" fontId="2" fillId="21" borderId="0" xfId="13" applyNumberFormat="1" applyAlignment="1">
      <alignment horizontal="center" vertical="center"/>
    </xf>
    <xf numFmtId="164" fontId="5" fillId="23" borderId="0" xfId="15" applyNumberFormat="1" applyAlignment="1">
      <alignment horizontal="center" vertical="top"/>
    </xf>
    <xf numFmtId="164" fontId="5" fillId="23" borderId="0" xfId="15" applyNumberFormat="1" applyAlignment="1">
      <alignment horizontal="center" vertical="center"/>
    </xf>
    <xf numFmtId="1" fontId="2" fillId="25" borderId="0" xfId="17" applyNumberFormat="1" applyAlignment="1">
      <alignment horizontal="center" vertical="center"/>
    </xf>
    <xf numFmtId="164" fontId="5" fillId="13" borderId="1" xfId="5" applyNumberFormat="1" applyBorder="1" applyAlignment="1">
      <alignment horizontal="center" vertical="top"/>
    </xf>
    <xf numFmtId="164" fontId="5" fillId="13" borderId="1" xfId="5" applyNumberFormat="1" applyBorder="1" applyAlignment="1">
      <alignment horizontal="center" vertical="center"/>
    </xf>
    <xf numFmtId="1" fontId="5" fillId="13" borderId="1" xfId="5" applyNumberFormat="1" applyBorder="1" applyAlignment="1">
      <alignment horizontal="center" vertical="center"/>
    </xf>
    <xf numFmtId="0" fontId="2" fillId="14" borderId="0" xfId="6" applyAlignment="1">
      <alignment horizontal="center" vertical="center"/>
    </xf>
    <xf numFmtId="0" fontId="5" fillId="27" borderId="0" xfId="19" applyAlignment="1">
      <alignment horizontal="center" vertical="top" wrapText="1"/>
    </xf>
    <xf numFmtId="0" fontId="6" fillId="16" borderId="0" xfId="8" applyFont="1" applyAlignment="1">
      <alignment horizontal="center" vertical="top" wrapText="1"/>
    </xf>
    <xf numFmtId="0" fontId="5" fillId="15" borderId="0" xfId="7" applyAlignment="1">
      <alignment horizontal="center" vertical="top" wrapText="1"/>
    </xf>
    <xf numFmtId="0" fontId="5" fillId="19" borderId="0" xfId="11" applyAlignment="1">
      <alignment horizontal="center" vertical="top" wrapText="1"/>
    </xf>
    <xf numFmtId="0" fontId="5" fillId="23" borderId="0" xfId="15" applyAlignment="1">
      <alignment horizontal="center" vertical="top" wrapText="1"/>
    </xf>
    <xf numFmtId="1" fontId="5" fillId="15" borderId="0" xfId="7" applyNumberFormat="1" applyAlignment="1">
      <alignment horizontal="center" vertical="center"/>
    </xf>
    <xf numFmtId="1" fontId="2" fillId="11" borderId="0" xfId="3" applyNumberFormat="1" applyAlignment="1">
      <alignment horizontal="center" wrapText="1"/>
    </xf>
    <xf numFmtId="1" fontId="2" fillId="18" borderId="0" xfId="10" applyNumberFormat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2" fillId="30" borderId="0" xfId="22" applyNumberFormat="1" applyAlignment="1">
      <alignment horizontal="center" vertical="center" wrapText="1"/>
    </xf>
    <xf numFmtId="1" fontId="5" fillId="27" borderId="0" xfId="19" applyNumberFormat="1" applyAlignment="1">
      <alignment horizontal="center" vertical="center" wrapText="1"/>
    </xf>
    <xf numFmtId="1" fontId="5" fillId="19" borderId="0" xfId="11" applyNumberFormat="1" applyAlignment="1">
      <alignment horizontal="center" vertical="center"/>
    </xf>
    <xf numFmtId="1" fontId="5" fillId="23" borderId="0" xfId="15" applyNumberFormat="1" applyAlignment="1">
      <alignment horizontal="center" vertical="center"/>
    </xf>
    <xf numFmtId="0" fontId="7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1" fontId="5" fillId="9" borderId="0" xfId="1" applyNumberFormat="1" applyAlignment="1">
      <alignment horizontal="center"/>
    </xf>
    <xf numFmtId="1" fontId="2" fillId="12" borderId="0" xfId="4" applyNumberFormat="1" applyAlignment="1">
      <alignment horizontal="center"/>
    </xf>
    <xf numFmtId="1" fontId="5" fillId="27" borderId="0" xfId="19" applyNumberFormat="1" applyAlignment="1">
      <alignment horizontal="center"/>
    </xf>
    <xf numFmtId="1" fontId="2" fillId="30" borderId="0" xfId="22" applyNumberFormat="1" applyAlignment="1">
      <alignment horizontal="center"/>
    </xf>
    <xf numFmtId="1" fontId="5" fillId="19" borderId="0" xfId="11" applyNumberFormat="1" applyAlignment="1">
      <alignment horizontal="center"/>
    </xf>
    <xf numFmtId="1" fontId="5" fillId="23" borderId="0" xfId="15" applyNumberFormat="1" applyAlignment="1">
      <alignment horizontal="center"/>
    </xf>
    <xf numFmtId="1" fontId="5" fillId="15" borderId="0" xfId="7" applyNumberFormat="1" applyAlignment="1">
      <alignment horizontal="center"/>
    </xf>
    <xf numFmtId="0" fontId="2" fillId="12" borderId="0" xfId="4" applyAlignment="1">
      <alignment horizontal="center" wrapText="1"/>
    </xf>
    <xf numFmtId="0" fontId="5" fillId="13" borderId="0" xfId="5" applyAlignment="1">
      <alignment horizontal="center"/>
    </xf>
    <xf numFmtId="1" fontId="5" fillId="13" borderId="0" xfId="5" applyNumberFormat="1" applyAlignment="1">
      <alignment horizontal="center"/>
    </xf>
    <xf numFmtId="0" fontId="2" fillId="11" borderId="0" xfId="3"/>
    <xf numFmtId="0" fontId="5" fillId="9" borderId="0" xfId="1"/>
    <xf numFmtId="1" fontId="0" fillId="2" borderId="0" xfId="0" applyNumberFormat="1" applyFill="1"/>
    <xf numFmtId="164" fontId="0" fillId="2" borderId="0" xfId="0" applyNumberFormat="1" applyFill="1" applyAlignment="1">
      <alignment horizontal="center"/>
    </xf>
    <xf numFmtId="0" fontId="5" fillId="9" borderId="0" xfId="1" applyAlignment="1">
      <alignment horizontal="center"/>
    </xf>
    <xf numFmtId="0" fontId="2" fillId="11" borderId="0" xfId="3" applyAlignment="1">
      <alignment wrapText="1"/>
    </xf>
    <xf numFmtId="0" fontId="2" fillId="12" borderId="0" xfId="4" applyAlignment="1">
      <alignment wrapText="1"/>
    </xf>
    <xf numFmtId="1" fontId="5" fillId="27" borderId="0" xfId="19" applyNumberFormat="1"/>
    <xf numFmtId="0" fontId="2" fillId="29" borderId="0" xfId="21" applyAlignment="1">
      <alignment horizontal="center"/>
    </xf>
    <xf numFmtId="0" fontId="5" fillId="27" borderId="0" xfId="19"/>
    <xf numFmtId="0" fontId="2" fillId="17" borderId="0" xfId="9" applyAlignment="1">
      <alignment horizontal="center"/>
    </xf>
    <xf numFmtId="0" fontId="5" fillId="15" borderId="0" xfId="7" applyAlignment="1">
      <alignment horizontal="center"/>
    </xf>
    <xf numFmtId="0" fontId="2" fillId="18" borderId="0" xfId="10" applyAlignment="1">
      <alignment horizontal="center"/>
    </xf>
    <xf numFmtId="0" fontId="2" fillId="21" borderId="0" xfId="13" applyAlignment="1">
      <alignment horizontal="center"/>
    </xf>
    <xf numFmtId="0" fontId="5" fillId="19" borderId="0" xfId="11" applyAlignment="1">
      <alignment horizontal="center"/>
    </xf>
    <xf numFmtId="0" fontId="2" fillId="14" borderId="0" xfId="6" applyAlignment="1">
      <alignment horizontal="center"/>
    </xf>
    <xf numFmtId="0" fontId="2" fillId="25" borderId="0" xfId="17" applyAlignment="1">
      <alignment horizontal="center"/>
    </xf>
    <xf numFmtId="0" fontId="5" fillId="23" borderId="0" xfId="15" applyAlignment="1">
      <alignment horizontal="center"/>
    </xf>
    <xf numFmtId="0" fontId="15" fillId="2" borderId="0" xfId="0" applyFont="1" applyFill="1"/>
    <xf numFmtId="0" fontId="2" fillId="10" borderId="0" xfId="2" applyAlignment="1">
      <alignment horizontal="center" vertical="top" wrapText="1"/>
    </xf>
    <xf numFmtId="0" fontId="2" fillId="10" borderId="0" xfId="2" applyAlignment="1">
      <alignment vertical="top"/>
    </xf>
    <xf numFmtId="0" fontId="2" fillId="10" borderId="0" xfId="2" applyAlignment="1">
      <alignment vertical="top" wrapText="1"/>
    </xf>
    <xf numFmtId="0" fontId="2" fillId="28" borderId="0" xfId="20" applyAlignment="1">
      <alignment vertical="top" wrapText="1"/>
    </xf>
    <xf numFmtId="0" fontId="2" fillId="28" borderId="0" xfId="20" applyAlignment="1">
      <alignment vertical="top"/>
    </xf>
    <xf numFmtId="0" fontId="2" fillId="16" borderId="0" xfId="8" applyAlignment="1">
      <alignment vertical="top" wrapText="1"/>
    </xf>
    <xf numFmtId="0" fontId="2" fillId="16" borderId="0" xfId="8" applyAlignment="1">
      <alignment vertical="top"/>
    </xf>
    <xf numFmtId="0" fontId="2" fillId="20" borderId="0" xfId="12" applyAlignment="1">
      <alignment vertical="top"/>
    </xf>
    <xf numFmtId="0" fontId="2" fillId="20" borderId="0" xfId="12" applyAlignment="1">
      <alignment vertical="top" wrapText="1"/>
    </xf>
    <xf numFmtId="0" fontId="2" fillId="24" borderId="0" xfId="16" applyAlignment="1">
      <alignment vertical="top" wrapText="1"/>
    </xf>
    <xf numFmtId="0" fontId="2" fillId="24" borderId="0" xfId="16"/>
    <xf numFmtId="164" fontId="0" fillId="2" borderId="0" xfId="0" applyNumberFormat="1" applyFill="1"/>
    <xf numFmtId="164" fontId="15" fillId="2" borderId="0" xfId="0" applyNumberFormat="1" applyFont="1" applyFill="1"/>
    <xf numFmtId="0" fontId="1" fillId="24" borderId="0" xfId="16" applyFont="1" applyAlignment="1">
      <alignment horizontal="center" vertical="top" wrapText="1"/>
    </xf>
    <xf numFmtId="0" fontId="2" fillId="24" borderId="0" xfId="16" applyAlignment="1">
      <alignment horizontal="center" vertical="top" wrapText="1"/>
    </xf>
    <xf numFmtId="0" fontId="6" fillId="20" borderId="0" xfId="12" applyFont="1" applyAlignment="1">
      <alignment horizontal="center" vertical="top" wrapText="1"/>
    </xf>
    <xf numFmtId="0" fontId="0" fillId="2" borderId="0" xfId="0" applyFill="1" applyAlignment="1">
      <alignment horizontal="center"/>
    </xf>
    <xf numFmtId="0" fontId="2" fillId="10" borderId="0" xfId="2" applyAlignment="1">
      <alignment vertical="top" wrapText="1"/>
    </xf>
    <xf numFmtId="0" fontId="2" fillId="28" borderId="0" xfId="20" applyAlignment="1">
      <alignment wrapText="1"/>
    </xf>
    <xf numFmtId="0" fontId="2" fillId="16" borderId="0" xfId="8" applyAlignment="1">
      <alignment vertical="top" wrapText="1"/>
    </xf>
    <xf numFmtId="0" fontId="7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1" fontId="2" fillId="12" borderId="0" xfId="4" applyNumberFormat="1" applyAlignment="1">
      <alignment horizontal="center"/>
    </xf>
    <xf numFmtId="1" fontId="2" fillId="30" borderId="0" xfId="22" applyNumberFormat="1" applyAlignment="1">
      <alignment horizontal="center"/>
    </xf>
    <xf numFmtId="1" fontId="2" fillId="22" borderId="0" xfId="14" applyNumberFormat="1" applyAlignment="1">
      <alignment horizontal="center"/>
    </xf>
    <xf numFmtId="1" fontId="2" fillId="26" borderId="0" xfId="18" applyNumberFormat="1" applyAlignment="1">
      <alignment horizontal="center"/>
    </xf>
    <xf numFmtId="1" fontId="2" fillId="18" borderId="0" xfId="10" applyNumberFormat="1" applyAlignment="1">
      <alignment horizontal="center"/>
    </xf>
    <xf numFmtId="1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4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center"/>
    </xf>
    <xf numFmtId="1" fontId="5" fillId="9" borderId="0" xfId="1" applyNumberFormat="1" applyAlignment="1">
      <alignment horizontal="center"/>
    </xf>
    <xf numFmtId="1" fontId="5" fillId="27" borderId="0" xfId="19" applyNumberFormat="1" applyAlignment="1">
      <alignment horizontal="center"/>
    </xf>
    <xf numFmtId="1" fontId="5" fillId="19" borderId="0" xfId="11" applyNumberFormat="1" applyAlignment="1">
      <alignment horizontal="center"/>
    </xf>
    <xf numFmtId="1" fontId="5" fillId="23" borderId="0" xfId="15" applyNumberFormat="1" applyAlignment="1">
      <alignment horizontal="center"/>
    </xf>
    <xf numFmtId="164" fontId="8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2" fillId="14" borderId="0" xfId="6" applyAlignment="1">
      <alignment horizontal="center" vertical="top"/>
    </xf>
    <xf numFmtId="0" fontId="6" fillId="10" borderId="0" xfId="2" applyFont="1" applyAlignment="1">
      <alignment horizontal="center" vertical="top" wrapText="1"/>
    </xf>
    <xf numFmtId="0" fontId="6" fillId="28" borderId="0" xfId="20" applyFont="1" applyAlignment="1">
      <alignment horizontal="center" vertical="top" wrapText="1"/>
    </xf>
    <xf numFmtId="0" fontId="6" fillId="16" borderId="0" xfId="8" applyFont="1" applyAlignment="1">
      <alignment horizontal="center" vertical="top" wrapText="1"/>
    </xf>
    <xf numFmtId="0" fontId="5" fillId="23" borderId="0" xfId="15" applyAlignment="1">
      <alignment horizontal="center" vertical="top" wrapText="1"/>
    </xf>
    <xf numFmtId="1" fontId="5" fillId="19" borderId="0" xfId="11" applyNumberFormat="1" applyAlignment="1">
      <alignment horizontal="center" vertical="center"/>
    </xf>
    <xf numFmtId="1" fontId="5" fillId="23" borderId="0" xfId="15" applyNumberFormat="1" applyAlignment="1">
      <alignment horizontal="center" vertical="center"/>
    </xf>
    <xf numFmtId="1" fontId="5" fillId="9" borderId="0" xfId="1" applyNumberFormat="1" applyAlignment="1">
      <alignment horizontal="center" wrapText="1"/>
    </xf>
    <xf numFmtId="1" fontId="5" fillId="27" borderId="0" xfId="19" applyNumberFormat="1" applyAlignment="1">
      <alignment horizontal="center" vertical="center" wrapText="1"/>
    </xf>
    <xf numFmtId="1" fontId="5" fillId="15" borderId="0" xfId="7" applyNumberFormat="1" applyAlignment="1">
      <alignment horizontal="center" vertical="center"/>
    </xf>
    <xf numFmtId="1" fontId="2" fillId="22" borderId="0" xfId="14" applyNumberFormat="1" applyAlignment="1">
      <alignment horizontal="center" vertical="center"/>
    </xf>
    <xf numFmtId="1" fontId="2" fillId="12" borderId="0" xfId="4" applyNumberFormat="1" applyAlignment="1">
      <alignment horizontal="center" wrapText="1"/>
    </xf>
    <xf numFmtId="1" fontId="2" fillId="30" borderId="0" xfId="22" applyNumberFormat="1" applyAlignment="1">
      <alignment horizontal="center" vertical="center" wrapText="1"/>
    </xf>
    <xf numFmtId="1" fontId="2" fillId="30" borderId="0" xfId="22" applyNumberFormat="1" applyAlignment="1">
      <alignment horizontal="center" vertical="center"/>
    </xf>
    <xf numFmtId="1" fontId="2" fillId="18" borderId="0" xfId="10" applyNumberFormat="1" applyAlignment="1">
      <alignment horizontal="center" vertical="center"/>
    </xf>
    <xf numFmtId="0" fontId="2" fillId="18" borderId="0" xfId="10" applyAlignment="1">
      <alignment horizontal="center" vertical="center"/>
    </xf>
    <xf numFmtId="1" fontId="2" fillId="26" borderId="0" xfId="18" applyNumberFormat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5" fillId="9" borderId="0" xfId="1" applyAlignment="1">
      <alignment horizontal="center" vertical="top" wrapText="1"/>
    </xf>
    <xf numFmtId="0" fontId="5" fillId="27" borderId="0" xfId="19" applyAlignment="1">
      <alignment horizontal="center" vertical="top" wrapText="1"/>
    </xf>
    <xf numFmtId="0" fontId="5" fillId="15" borderId="0" xfId="7" applyAlignment="1">
      <alignment horizontal="center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wrapText="1"/>
    </xf>
    <xf numFmtId="14" fontId="10" fillId="2" borderId="0" xfId="0" applyNumberFormat="1" applyFont="1" applyFill="1" applyAlignment="1">
      <alignment horizontal="center" wrapText="1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0" fontId="11" fillId="2" borderId="0" xfId="0" applyFont="1" applyFill="1"/>
    <xf numFmtId="164" fontId="12" fillId="3" borderId="0" xfId="0" applyNumberFormat="1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164" fontId="12" fillId="5" borderId="0" xfId="0" applyNumberFormat="1" applyFont="1" applyFill="1" applyAlignment="1">
      <alignment horizontal="center" vertical="center"/>
    </xf>
    <xf numFmtId="164" fontId="12" fillId="6" borderId="0" xfId="0" applyNumberFormat="1" applyFont="1" applyFill="1" applyAlignment="1">
      <alignment horizontal="center" vertical="center"/>
    </xf>
    <xf numFmtId="164" fontId="12" fillId="7" borderId="0" xfId="0" applyNumberFormat="1" applyFont="1" applyFill="1" applyAlignment="1">
      <alignment horizontal="center"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5" fillId="19" borderId="0" xfId="11" applyAlignment="1">
      <alignment horizontal="center" vertical="top" wrapText="1"/>
    </xf>
    <xf numFmtId="0" fontId="5" fillId="13" borderId="1" xfId="5" applyBorder="1" applyAlignment="1">
      <alignment horizontal="center" vertical="top" wrapText="1"/>
    </xf>
  </cellXfs>
  <cellStyles count="23">
    <cellStyle name="20% - Акцент1" xfId="2" builtinId="30"/>
    <cellStyle name="20% - Акцент3" xfId="8" builtinId="38"/>
    <cellStyle name="20% - Акцент4" xfId="12" builtinId="42"/>
    <cellStyle name="20% - Акцент5" xfId="16" builtinId="46"/>
    <cellStyle name="20% - Акцент6" xfId="20" builtinId="50"/>
    <cellStyle name="40% - Акцент1" xfId="3" builtinId="31"/>
    <cellStyle name="40% - Акцент3" xfId="9" builtinId="39"/>
    <cellStyle name="40% - Акцент4" xfId="13" builtinId="43"/>
    <cellStyle name="40% - Акцент5" xfId="17" builtinId="47"/>
    <cellStyle name="40% - Акцент6" xfId="21" builtinId="51"/>
    <cellStyle name="60% - Акцент1" xfId="4" builtinId="32"/>
    <cellStyle name="60% - Акцент2" xfId="6" builtinId="36"/>
    <cellStyle name="60% - Акцент3" xfId="10" builtinId="40"/>
    <cellStyle name="60% - Акцент4" xfId="14" builtinId="44"/>
    <cellStyle name="60% - Акцент5" xfId="18" builtinId="48"/>
    <cellStyle name="60% - Акцент6" xfId="22" builtinId="52"/>
    <cellStyle name="Акцент1" xfId="1" builtinId="29"/>
    <cellStyle name="Акцент2" xfId="5" builtinId="33"/>
    <cellStyle name="Акцент3" xfId="7" builtinId="37"/>
    <cellStyle name="Акцент4" xfId="11" builtinId="41"/>
    <cellStyle name="Акцент5" xfId="15" builtinId="45"/>
    <cellStyle name="Акцент6" xfId="19" builtinId="49"/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Значения</a:t>
            </a:r>
            <a:r>
              <a:rPr lang="ru-RU" baseline="0"/>
              <a:t> по критериям оценки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Лист1!$A$68</c:f>
              <c:strCache>
                <c:ptCount val="1"/>
                <c:pt idx="0">
                  <c:v>МАУК Районный Дом культуры "Строитель"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Лист1!$B$67:$F$67</c:f>
              <c:strCache>
                <c:ptCount val="5"/>
                <c:pt idx="0">
                  <c:v>1. Открытость и доступность информации</c:v>
                </c:pt>
                <c:pt idx="1">
                  <c:v>2. Комфортность условий</c:v>
                </c:pt>
                <c:pt idx="2">
                  <c:v>3. Доступность услуг для инвалидов</c:v>
                </c:pt>
                <c:pt idx="3">
                  <c:v>4. Доброжелательность, вежливость работников</c:v>
                </c:pt>
                <c:pt idx="4">
                  <c:v>5. Удовлетворенность условиями оказания услуг</c:v>
                </c:pt>
              </c:strCache>
            </c:strRef>
          </c:cat>
          <c:val>
            <c:numRef>
              <c:f>Лист1!$B$68:$F$68</c:f>
              <c:numCache>
                <c:formatCode>0</c:formatCode>
                <c:ptCount val="5"/>
                <c:pt idx="0">
                  <c:v>81.86147186147187</c:v>
                </c:pt>
                <c:pt idx="1">
                  <c:v>99.025974025974023</c:v>
                </c:pt>
                <c:pt idx="2">
                  <c:v>66.557377049180332</c:v>
                </c:pt>
                <c:pt idx="3">
                  <c:v>93.149350649350666</c:v>
                </c:pt>
                <c:pt idx="4">
                  <c:v>99.058441558441558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42-E147-9946-CC9FD3650BF8}"/>
            </c:ext>
          </c:extLst>
        </c:ser>
        <c:ser>
          <c:idx val="1"/>
          <c:order val="1"/>
          <c:tx>
            <c:strRef>
              <c:f>Лист1!$A$69</c:f>
              <c:strCache>
                <c:ptCount val="1"/>
                <c:pt idx="0">
                  <c:v>МБУК Центральная районная библиотека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Лист1!$B$67:$F$67</c:f>
              <c:strCache>
                <c:ptCount val="5"/>
                <c:pt idx="0">
                  <c:v>1. Открытость и доступность информации</c:v>
                </c:pt>
                <c:pt idx="1">
                  <c:v>2. Комфортность условий</c:v>
                </c:pt>
                <c:pt idx="2">
                  <c:v>3. Доступность услуг для инвалидов</c:v>
                </c:pt>
                <c:pt idx="3">
                  <c:v>4. Доброжелательность, вежливость работников</c:v>
                </c:pt>
                <c:pt idx="4">
                  <c:v>5. Удовлетворенность условиями оказания услуг</c:v>
                </c:pt>
              </c:strCache>
            </c:strRef>
          </c:cat>
          <c:val>
            <c:numRef>
              <c:f>Лист1!$B$69:$F$69</c:f>
              <c:numCache>
                <c:formatCode>0</c:formatCode>
                <c:ptCount val="5"/>
                <c:pt idx="0">
                  <c:v>78.907949790794987</c:v>
                </c:pt>
                <c:pt idx="1">
                  <c:v>97.824267782426773</c:v>
                </c:pt>
                <c:pt idx="2">
                  <c:v>80.07692307692308</c:v>
                </c:pt>
                <c:pt idx="3">
                  <c:v>95.179916317991655</c:v>
                </c:pt>
                <c:pt idx="4">
                  <c:v>98.284518828451894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A42-E147-9946-CC9FD3650BF8}"/>
            </c:ext>
          </c:extLst>
        </c:ser>
        <c:gapWidth val="182"/>
        <c:axId val="49365760"/>
        <c:axId val="49367680"/>
      </c:barChart>
      <c:catAx>
        <c:axId val="4936576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367680"/>
        <c:crosses val="autoZero"/>
        <c:auto val="1"/>
        <c:lblAlgn val="ctr"/>
        <c:lblOffset val="100"/>
      </c:catAx>
      <c:valAx>
        <c:axId val="493676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365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Лист1!$D$67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Лист1!$A$68:$A$70</c:f>
              <c:strCache>
                <c:ptCount val="2"/>
                <c:pt idx="0">
                  <c:v>МАУК Районный Дом культуры "Строитель"</c:v>
                </c:pt>
                <c:pt idx="1">
                  <c:v>МБУК Центральная районная библиотека
</c:v>
                </c:pt>
              </c:strCache>
            </c:strRef>
          </c:cat>
          <c:val>
            <c:numRef>
              <c:f>Лист1!$D$68:$D$70</c:f>
              <c:numCache>
                <c:formatCode>0</c:formatCode>
                <c:ptCount val="3"/>
                <c:pt idx="0">
                  <c:v>66.557377049180332</c:v>
                </c:pt>
                <c:pt idx="1">
                  <c:v>80.07692307692308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80-394D-83DB-4B51855C74EF}"/>
            </c:ext>
          </c:extLst>
        </c:ser>
        <c:gapWidth val="182"/>
        <c:axId val="49340800"/>
        <c:axId val="49342336"/>
      </c:barChart>
      <c:catAx>
        <c:axId val="4934080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342336"/>
        <c:crosses val="autoZero"/>
        <c:auto val="1"/>
        <c:lblAlgn val="ctr"/>
        <c:lblOffset val="100"/>
      </c:catAx>
      <c:valAx>
        <c:axId val="493423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340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Лист1!$E$67</c:f>
              <c:strCache>
                <c:ptCount val="1"/>
                <c:pt idx="0">
                  <c:v>4. Доброжелательность, вежливость работников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Лист1!$A$68:$A$69</c:f>
              <c:strCache>
                <c:ptCount val="2"/>
                <c:pt idx="0">
                  <c:v>МАУК Районный Дом культуры "Строитель"</c:v>
                </c:pt>
                <c:pt idx="1">
                  <c:v>МБУК Центральная районная библиотека
</c:v>
                </c:pt>
              </c:strCache>
            </c:strRef>
          </c:cat>
          <c:val>
            <c:numRef>
              <c:f>Лист1!$E$68:$E$69</c:f>
              <c:numCache>
                <c:formatCode>0</c:formatCode>
                <c:ptCount val="2"/>
                <c:pt idx="0">
                  <c:v>93.149350649350666</c:v>
                </c:pt>
                <c:pt idx="1">
                  <c:v>95.179916317991655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49-9140-AD5F-6712C8B914AD}"/>
            </c:ext>
          </c:extLst>
        </c:ser>
        <c:gapWidth val="182"/>
        <c:axId val="49350144"/>
        <c:axId val="49351680"/>
      </c:barChart>
      <c:catAx>
        <c:axId val="4935014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351680"/>
        <c:crosses val="autoZero"/>
        <c:auto val="1"/>
        <c:lblAlgn val="ctr"/>
        <c:lblOffset val="100"/>
      </c:catAx>
      <c:valAx>
        <c:axId val="49351680"/>
        <c:scaling>
          <c:orientation val="minMax"/>
          <c:max val="100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350144"/>
        <c:crosses val="autoZero"/>
        <c:crossBetween val="between"/>
        <c:majorUnit val="20"/>
        <c:minorUnit val="20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Лист1!$F$67</c:f>
              <c:strCache>
                <c:ptCount val="1"/>
                <c:pt idx="0">
                  <c:v>5. Удовлетворенность условиями оказания услуг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Лист1!$A$68:$A$69</c:f>
              <c:strCache>
                <c:ptCount val="2"/>
                <c:pt idx="0">
                  <c:v>МАУК Районный Дом культуры "Строитель"</c:v>
                </c:pt>
                <c:pt idx="1">
                  <c:v>МБУК Центральная районная библиотека
</c:v>
                </c:pt>
              </c:strCache>
            </c:strRef>
          </c:cat>
          <c:val>
            <c:numRef>
              <c:f>Лист1!$F$68:$F$69</c:f>
              <c:numCache>
                <c:formatCode>0</c:formatCode>
                <c:ptCount val="2"/>
                <c:pt idx="0">
                  <c:v>99.058441558441558</c:v>
                </c:pt>
                <c:pt idx="1">
                  <c:v>98.284518828451894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D-2E4F-B4E0-F3A2CDC220FB}"/>
            </c:ext>
          </c:extLst>
        </c:ser>
        <c:gapWidth val="182"/>
        <c:axId val="49384064"/>
        <c:axId val="49410432"/>
      </c:barChart>
      <c:catAx>
        <c:axId val="4938406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410432"/>
        <c:crosses val="autoZero"/>
        <c:auto val="1"/>
        <c:lblAlgn val="ctr"/>
        <c:lblOffset val="100"/>
      </c:catAx>
      <c:valAx>
        <c:axId val="49410432"/>
        <c:scaling>
          <c:orientation val="minMax"/>
          <c:max val="100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384064"/>
        <c:crosses val="autoZero"/>
        <c:crossBetween val="between"/>
        <c:majorUnit val="20"/>
        <c:minorUnit val="20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Лист1!$D$67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Лист1!$A$68:$A$69</c:f>
              <c:strCache>
                <c:ptCount val="2"/>
                <c:pt idx="0">
                  <c:v>МАУК Районный Дом культуры "Строитель"</c:v>
                </c:pt>
                <c:pt idx="1">
                  <c:v>МБУК Центральная районная библиотека
</c:v>
                </c:pt>
              </c:strCache>
            </c:strRef>
          </c:cat>
          <c:val>
            <c:numRef>
              <c:f>Лист1!$D$68:$D$69</c:f>
              <c:numCache>
                <c:formatCode>0</c:formatCode>
                <c:ptCount val="2"/>
                <c:pt idx="0">
                  <c:v>66.557377049180332</c:v>
                </c:pt>
                <c:pt idx="1">
                  <c:v>80.07692307692308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80-394D-83DB-4B51855C74EF}"/>
            </c:ext>
          </c:extLst>
        </c:ser>
        <c:gapWidth val="182"/>
        <c:axId val="49430528"/>
        <c:axId val="49432064"/>
      </c:barChart>
      <c:catAx>
        <c:axId val="4943052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432064"/>
        <c:crosses val="autoZero"/>
        <c:auto val="1"/>
        <c:lblAlgn val="ctr"/>
        <c:lblOffset val="100"/>
      </c:catAx>
      <c:valAx>
        <c:axId val="494320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430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Лист1!$L$68:$L$69</c:f>
              <c:strCache>
                <c:ptCount val="2"/>
                <c:pt idx="0">
                  <c:v>МАУК Районный Дом культуры "Строитель"</c:v>
                </c:pt>
                <c:pt idx="1">
                  <c:v>МБУК Центральная районная библиотека
</c:v>
                </c:pt>
              </c:strCache>
            </c:strRef>
          </c:cat>
          <c:val>
            <c:numRef>
              <c:f>Лист1!$M$68:$M$69</c:f>
              <c:numCache>
                <c:formatCode>0</c:formatCode>
                <c:ptCount val="2"/>
                <c:pt idx="0">
                  <c:v>87.930523028883684</c:v>
                </c:pt>
                <c:pt idx="1">
                  <c:v>90.054715159317681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17-FD4F-B504-F62F5099C161}"/>
            </c:ext>
          </c:extLst>
        </c:ser>
        <c:gapWidth val="219"/>
        <c:axId val="54253056"/>
        <c:axId val="54254592"/>
      </c:barChart>
      <c:catAx>
        <c:axId val="5425305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54592"/>
        <c:crosses val="autoZero"/>
        <c:auto val="1"/>
        <c:lblAlgn val="ctr"/>
        <c:lblOffset val="100"/>
      </c:catAx>
      <c:valAx>
        <c:axId val="542545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425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1. Открытость</a:t>
            </a:r>
            <a:r>
              <a:rPr lang="ru-RU" baseline="0"/>
              <a:t> и доступность информации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899975998367978"/>
          <c:y val="6.2446077233045787E-2"/>
          <c:w val="0.46024941055461333"/>
          <c:h val="0.58807420621179674"/>
        </c:manualLayout>
      </c:layout>
      <c:barChart>
        <c:barDir val="bar"/>
        <c:grouping val="clustered"/>
        <c:ser>
          <c:idx val="0"/>
          <c:order val="0"/>
          <c:tx>
            <c:strRef>
              <c:f>Лист1!$A$17</c:f>
              <c:strCache>
                <c:ptCount val="1"/>
                <c:pt idx="0">
                  <c:v>МАУК Районный Дом культуры "Строитель"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Лист1!$B$16:$D$16</c:f>
              <c:strCache>
                <c:ptCount val="3"/>
                <c:pt idx="0">
                  <c:v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c:v>
                </c:pt>
                <c:pt idx="1">
                  <c:v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c:v>
                </c:pt>
                <c:pt idx="2">
                  <c:v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</c:v>
                </c:pt>
              </c:strCache>
            </c:strRef>
          </c:cat>
          <c:val>
            <c:numRef>
              <c:f>Лист1!$B$17:$D$17</c:f>
              <c:numCache>
                <c:formatCode>General</c:formatCode>
                <c:ptCount val="3"/>
                <c:pt idx="0" formatCode="0">
                  <c:v>80.555555555555557</c:v>
                </c:pt>
                <c:pt idx="1">
                  <c:v>100</c:v>
                </c:pt>
                <c:pt idx="2" formatCode="0">
                  <c:v>69.237012987012989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85-7542-8E98-82F5F6D2A80C}"/>
            </c:ext>
          </c:extLst>
        </c:ser>
        <c:ser>
          <c:idx val="1"/>
          <c:order val="1"/>
          <c:tx>
            <c:strRef>
              <c:f>Лист1!$A$18</c:f>
              <c:strCache>
                <c:ptCount val="1"/>
                <c:pt idx="0">
                  <c:v>МБУК Центральная районная библиотека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Лист1!$B$16:$D$16</c:f>
              <c:strCache>
                <c:ptCount val="3"/>
                <c:pt idx="0">
                  <c:v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c:v>
                </c:pt>
                <c:pt idx="1">
                  <c:v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c:v>
                </c:pt>
                <c:pt idx="2">
                  <c:v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</c:v>
                </c:pt>
              </c:strCache>
            </c:strRef>
          </c:cat>
          <c:val>
            <c:numRef>
              <c:f>Лист1!$B$18:$D$18</c:f>
              <c:numCache>
                <c:formatCode>0</c:formatCode>
                <c:ptCount val="3"/>
                <c:pt idx="0">
                  <c:v>50</c:v>
                </c:pt>
                <c:pt idx="1">
                  <c:v>100</c:v>
                </c:pt>
                <c:pt idx="2">
                  <c:v>84.769874476987454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85-7542-8E98-82F5F6D2A80C}"/>
            </c:ext>
          </c:extLst>
        </c:ser>
        <c:gapWidth val="182"/>
        <c:axId val="49434624"/>
        <c:axId val="49436928"/>
      </c:barChart>
      <c:catAx>
        <c:axId val="4943462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436928"/>
        <c:crosses val="autoZero"/>
        <c:auto val="1"/>
        <c:lblAlgn val="ctr"/>
        <c:lblOffset val="100"/>
      </c:catAx>
      <c:valAx>
        <c:axId val="49436928"/>
        <c:scaling>
          <c:orientation val="minMax"/>
          <c:max val="100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434624"/>
        <c:crosses val="autoZero"/>
        <c:crossBetween val="between"/>
        <c:majorUnit val="20"/>
        <c:min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247735271441384E-2"/>
          <c:y val="0.69462864281930592"/>
          <c:w val="0.88550430986304363"/>
          <c:h val="0.2952695382699853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2.</a:t>
            </a:r>
            <a:r>
              <a:rPr lang="ru-RU" baseline="0"/>
              <a:t> Комфортность условий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Лист1!$A$17</c:f>
              <c:strCache>
                <c:ptCount val="1"/>
                <c:pt idx="0">
                  <c:v>МАУК Районный Дом культуры "Строитель"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Лист1!$E$16:$F$16</c:f>
              <c:strCache>
                <c:ptCount val="2"/>
                <c:pt idx="0">
                  <c:v>2.1. Обеспечение в организации социальной сферы комфортных условий для предоставления услуг </c:v>
                </c:pt>
                <c:pt idx="1">
                  <c:v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c:v>
                </c:pt>
              </c:strCache>
            </c:strRef>
          </c:cat>
          <c:val>
            <c:numRef>
              <c:f>Лист1!$E$17:$F$17</c:f>
              <c:numCache>
                <c:formatCode>0</c:formatCode>
                <c:ptCount val="2"/>
                <c:pt idx="0">
                  <c:v>100</c:v>
                </c:pt>
                <c:pt idx="1">
                  <c:v>99.025974025974023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FB-2B49-9CD2-916A85D5B998}"/>
            </c:ext>
          </c:extLst>
        </c:ser>
        <c:ser>
          <c:idx val="1"/>
          <c:order val="1"/>
          <c:tx>
            <c:strRef>
              <c:f>Лист1!$A$18</c:f>
              <c:strCache>
                <c:ptCount val="1"/>
                <c:pt idx="0">
                  <c:v>МБУК Центральная районная библиотека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Лист1!$E$16:$F$16</c:f>
              <c:strCache>
                <c:ptCount val="2"/>
                <c:pt idx="0">
                  <c:v>2.1. Обеспечение в организации социальной сферы комфортных условий для предоставления услуг </c:v>
                </c:pt>
                <c:pt idx="1">
                  <c:v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c:v>
                </c:pt>
              </c:strCache>
            </c:strRef>
          </c:cat>
          <c:val>
            <c:numRef>
              <c:f>Лист1!$E$18:$F$18</c:f>
              <c:numCache>
                <c:formatCode>0</c:formatCode>
                <c:ptCount val="2"/>
                <c:pt idx="0">
                  <c:v>100</c:v>
                </c:pt>
                <c:pt idx="1">
                  <c:v>97.824267782426773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FB-2B49-9CD2-916A85D5B998}"/>
            </c:ext>
          </c:extLst>
        </c:ser>
        <c:gapWidth val="182"/>
        <c:axId val="49502848"/>
        <c:axId val="49611136"/>
      </c:barChart>
      <c:catAx>
        <c:axId val="4950284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611136"/>
        <c:crosses val="autoZero"/>
        <c:auto val="1"/>
        <c:lblAlgn val="ctr"/>
        <c:lblOffset val="100"/>
      </c:catAx>
      <c:valAx>
        <c:axId val="49611136"/>
        <c:scaling>
          <c:orientation val="minMax"/>
          <c:max val="100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502848"/>
        <c:crosses val="autoZero"/>
        <c:crossBetween val="between"/>
        <c:majorUnit val="20"/>
        <c:minorUnit val="20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3.</a:t>
            </a:r>
            <a:r>
              <a:rPr lang="ru-RU" baseline="0"/>
              <a:t> Доступность услуг для инвалидов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Лист1!$A$17</c:f>
              <c:strCache>
                <c:ptCount val="1"/>
                <c:pt idx="0">
                  <c:v>МАУК Районный Дом культуры "Строитель"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Лист1!$G$16:$I$16</c:f>
              <c:strCache>
                <c:ptCount val="3"/>
                <c:pt idx="0">
                  <c:v>3.1. Оборудование помещений организации социальной сферы и прилегающей к ней территории с учетом доступности для инвалидов</c:v>
                </c:pt>
                <c:pt idx="1">
                  <c:v>3.2. Обеспечение в организации социальной сферы условий доступности, позволяющих инвалидам получать услуги наравне с другими</c:v>
                </c:pt>
                <c:pt idx="2">
                  <c:v>3.3. Доля получателей услуг, удовлетворенных доступностью услуг для инвалидов</c:v>
                </c:pt>
              </c:strCache>
            </c:strRef>
          </c:cat>
          <c:val>
            <c:numRef>
              <c:f>Лист1!$G$17:$I$17</c:f>
              <c:numCache>
                <c:formatCode>0</c:formatCode>
                <c:ptCount val="3"/>
                <c:pt idx="0">
                  <c:v>80</c:v>
                </c:pt>
                <c:pt idx="1">
                  <c:v>40</c:v>
                </c:pt>
                <c:pt idx="2">
                  <c:v>88.52459016393442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D1-0841-B350-83D8ABF2817D}"/>
            </c:ext>
          </c:extLst>
        </c:ser>
        <c:ser>
          <c:idx val="1"/>
          <c:order val="1"/>
          <c:tx>
            <c:strRef>
              <c:f>Лист1!$A$18</c:f>
              <c:strCache>
                <c:ptCount val="1"/>
                <c:pt idx="0">
                  <c:v>МБУК Центральная районная библиотека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Лист1!$G$16:$I$16</c:f>
              <c:strCache>
                <c:ptCount val="3"/>
                <c:pt idx="0">
                  <c:v>3.1. Оборудование помещений организации социальной сферы и прилегающей к ней территории с учетом доступности для инвалидов</c:v>
                </c:pt>
                <c:pt idx="1">
                  <c:v>3.2. Обеспечение в организации социальной сферы условий доступности, позволяющих инвалидам получать услуги наравне с другими</c:v>
                </c:pt>
                <c:pt idx="2">
                  <c:v>3.3. Доля получателей услуг, удовлетворенных доступностью услуг для инвалидов</c:v>
                </c:pt>
              </c:strCache>
            </c:strRef>
          </c:cat>
          <c:val>
            <c:numRef>
              <c:f>Лист1!$G$18:$I$18</c:f>
              <c:numCache>
                <c:formatCode>General</c:formatCode>
                <c:ptCount val="3"/>
                <c:pt idx="0">
                  <c:v>40</c:v>
                </c:pt>
                <c:pt idx="1">
                  <c:v>100</c:v>
                </c:pt>
                <c:pt idx="2" formatCode="0">
                  <c:v>93.589743589743591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D1-0841-B350-83D8ABF2817D}"/>
            </c:ext>
          </c:extLst>
        </c:ser>
        <c:gapWidth val="182"/>
        <c:axId val="49654016"/>
        <c:axId val="49709056"/>
      </c:barChart>
      <c:catAx>
        <c:axId val="4965401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709056"/>
        <c:crosses val="autoZero"/>
        <c:auto val="1"/>
        <c:lblAlgn val="ctr"/>
        <c:lblOffset val="100"/>
      </c:catAx>
      <c:valAx>
        <c:axId val="497090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965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4.</a:t>
            </a:r>
            <a:r>
              <a:rPr lang="ru-RU" baseline="0"/>
              <a:t> Доброжелательность, вежливость работников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9800946488039932"/>
          <c:y val="9.0952061829097708E-2"/>
          <c:w val="0.45203854298605622"/>
          <c:h val="0.59920268275048016"/>
        </c:manualLayout>
      </c:layout>
      <c:barChart>
        <c:barDir val="bar"/>
        <c:grouping val="clustered"/>
        <c:ser>
          <c:idx val="0"/>
          <c:order val="0"/>
          <c:tx>
            <c:strRef>
              <c:f>Лист1!$A$17</c:f>
              <c:strCache>
                <c:ptCount val="1"/>
                <c:pt idx="0">
                  <c:v>МАУК Районный Дом культуры "Строитель"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Лист1!$J$16:$L$16</c:f>
              <c:strCache>
                <c:ptCount val="3"/>
                <c:pt idx="0">
                  <c:v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c:v>
                </c:pt>
                <c:pt idx="1">
                  <c:v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c:v>
                </c:pt>
                <c:pt idx="2">
                  <c:v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c:v>
                </c:pt>
              </c:strCache>
            </c:strRef>
          </c:cat>
          <c:val>
            <c:numRef>
              <c:f>Лист1!$J$17:$L$17</c:f>
              <c:numCache>
                <c:formatCode>0</c:formatCode>
                <c:ptCount val="3"/>
                <c:pt idx="0">
                  <c:v>97.402597402597408</c:v>
                </c:pt>
                <c:pt idx="1">
                  <c:v>98.214285714285708</c:v>
                </c:pt>
                <c:pt idx="2">
                  <c:v>74.512987012987011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FE-1547-805D-0501DE89047D}"/>
            </c:ext>
          </c:extLst>
        </c:ser>
        <c:ser>
          <c:idx val="1"/>
          <c:order val="1"/>
          <c:tx>
            <c:strRef>
              <c:f>Лист1!$A$18</c:f>
              <c:strCache>
                <c:ptCount val="1"/>
                <c:pt idx="0">
                  <c:v>МБУК Центральная районная библиотека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Лист1!$J$16:$L$16</c:f>
              <c:strCache>
                <c:ptCount val="3"/>
                <c:pt idx="0">
                  <c:v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c:v>
                </c:pt>
                <c:pt idx="1">
                  <c:v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c:v>
                </c:pt>
                <c:pt idx="2">
                  <c:v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c:v>
                </c:pt>
              </c:strCache>
            </c:strRef>
          </c:cat>
          <c:val>
            <c:numRef>
              <c:f>Лист1!$J$18:$L$18</c:f>
              <c:numCache>
                <c:formatCode>0</c:formatCode>
                <c:ptCount val="3"/>
                <c:pt idx="0">
                  <c:v>98.828451882845187</c:v>
                </c:pt>
                <c:pt idx="1">
                  <c:v>97.907949790794973</c:v>
                </c:pt>
                <c:pt idx="2">
                  <c:v>82.426778242677827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FE-1547-805D-0501DE89047D}"/>
            </c:ext>
          </c:extLst>
        </c:ser>
        <c:gapWidth val="182"/>
        <c:axId val="50012160"/>
        <c:axId val="50013696"/>
      </c:barChart>
      <c:catAx>
        <c:axId val="5001216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013696"/>
        <c:crosses val="autoZero"/>
        <c:auto val="1"/>
        <c:lblAlgn val="ctr"/>
        <c:lblOffset val="100"/>
      </c:catAx>
      <c:valAx>
        <c:axId val="50013696"/>
        <c:scaling>
          <c:orientation val="minMax"/>
          <c:max val="100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012160"/>
        <c:crosses val="autoZero"/>
        <c:crossBetween val="between"/>
        <c:majorUnit val="20"/>
        <c:min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476810161132283E-2"/>
          <c:y val="0.73077641939521865"/>
          <c:w val="0.88904615920532926"/>
          <c:h val="0.25915136999247984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5.</a:t>
            </a:r>
            <a:r>
              <a:rPr lang="ru-RU" baseline="0"/>
              <a:t> Удовлетворенность условиями оказания услуг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50641813325750729"/>
          <c:y val="9.0952061829097708E-2"/>
          <c:w val="0.44356316779206334"/>
          <c:h val="0.61934710397508663"/>
        </c:manualLayout>
      </c:layout>
      <c:barChart>
        <c:barDir val="bar"/>
        <c:grouping val="clustered"/>
        <c:ser>
          <c:idx val="0"/>
          <c:order val="0"/>
          <c:tx>
            <c:strRef>
              <c:f>Лист1!$A$17</c:f>
              <c:strCache>
                <c:ptCount val="1"/>
                <c:pt idx="0">
                  <c:v>МАУК Районный Дом культуры "Строитель"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Лист1!$M$16:$O$16</c:f>
              <c:strCache>
                <c:ptCount val="3"/>
                <c:pt idx="0">
                  <c:v>5.1. Доля получателей услуг, которые готовы рекомендовать организацию социальной сферы родственникам и знакомым</c:v>
                </c:pt>
                <c:pt idx="1">
                  <c:v>5.2. Доля получателей услуг, удовлетворенных организационными условиями предоставления услуг</c:v>
                </c:pt>
                <c:pt idx="2">
                  <c:v>5.3. Доля получателей услуг, удовлетворенных в целом условиями оказания услуг в организации социальной сферы </c:v>
                </c:pt>
              </c:strCache>
            </c:strRef>
          </c:cat>
          <c:val>
            <c:numRef>
              <c:f>Лист1!$M$17:$O$17</c:f>
              <c:numCache>
                <c:formatCode>0</c:formatCode>
                <c:ptCount val="3"/>
                <c:pt idx="0">
                  <c:v>98.701298701298697</c:v>
                </c:pt>
                <c:pt idx="1">
                  <c:v>98.86363636363636</c:v>
                </c:pt>
                <c:pt idx="2">
                  <c:v>99.350649350649363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51-274B-9DC6-EB12331C1805}"/>
            </c:ext>
          </c:extLst>
        </c:ser>
        <c:ser>
          <c:idx val="1"/>
          <c:order val="1"/>
          <c:tx>
            <c:strRef>
              <c:f>Лист1!$A$18</c:f>
              <c:strCache>
                <c:ptCount val="1"/>
                <c:pt idx="0">
                  <c:v>МБУК Центральная районная библиотека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Лист1!$M$16:$O$16</c:f>
              <c:strCache>
                <c:ptCount val="3"/>
                <c:pt idx="0">
                  <c:v>5.1. Доля получателей услуг, которые готовы рекомендовать организацию социальной сферы родственникам и знакомым</c:v>
                </c:pt>
                <c:pt idx="1">
                  <c:v>5.2. Доля получателей услуг, удовлетворенных организационными условиями предоставления услуг</c:v>
                </c:pt>
                <c:pt idx="2">
                  <c:v>5.3. Доля получателей услуг, удовлетворенных в целом условиями оказания услуг в организации социальной сферы </c:v>
                </c:pt>
              </c:strCache>
            </c:strRef>
          </c:cat>
          <c:val>
            <c:numRef>
              <c:f>Лист1!$M$18:$O$18</c:f>
              <c:numCache>
                <c:formatCode>0</c:formatCode>
                <c:ptCount val="3"/>
                <c:pt idx="0">
                  <c:v>97.573221757322173</c:v>
                </c:pt>
                <c:pt idx="1">
                  <c:v>97.991631799163187</c:v>
                </c:pt>
                <c:pt idx="2">
                  <c:v>98.828451882845187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51-274B-9DC6-EB12331C1805}"/>
            </c:ext>
          </c:extLst>
        </c:ser>
        <c:gapWidth val="182"/>
        <c:axId val="50669056"/>
        <c:axId val="50670592"/>
      </c:barChart>
      <c:catAx>
        <c:axId val="5066905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670592"/>
        <c:crosses val="autoZero"/>
        <c:auto val="1"/>
        <c:lblAlgn val="ctr"/>
        <c:lblOffset val="100"/>
      </c:catAx>
      <c:valAx>
        <c:axId val="50670592"/>
        <c:scaling>
          <c:orientation val="minMax"/>
          <c:max val="100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669056"/>
        <c:crosses val="autoZero"/>
        <c:crossBetween val="between"/>
        <c:majorUnit val="20"/>
        <c:min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883296031098427E-2"/>
          <c:y val="0.74588473531367483"/>
          <c:w val="0.89023340793780359"/>
          <c:h val="0.2440430540740248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Лист1!$L$68:$L$69</c:f>
              <c:strCache>
                <c:ptCount val="2"/>
                <c:pt idx="0">
                  <c:v>МАУК Районный Дом культуры "Строитель"</c:v>
                </c:pt>
                <c:pt idx="1">
                  <c:v>МБУК Центральная районная библиотека
</c:v>
                </c:pt>
              </c:strCache>
            </c:strRef>
          </c:cat>
          <c:val>
            <c:numRef>
              <c:f>Лист1!$M$68:$M$69</c:f>
              <c:numCache>
                <c:formatCode>0</c:formatCode>
                <c:ptCount val="2"/>
                <c:pt idx="0">
                  <c:v>87.930523028883684</c:v>
                </c:pt>
                <c:pt idx="1">
                  <c:v>90.054715159317681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17-FD4F-B504-F62F5099C161}"/>
            </c:ext>
          </c:extLst>
        </c:ser>
        <c:gapWidth val="219"/>
        <c:axId val="52720000"/>
        <c:axId val="52721536"/>
      </c:barChart>
      <c:catAx>
        <c:axId val="5272000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721536"/>
        <c:crosses val="autoZero"/>
        <c:auto val="1"/>
        <c:lblAlgn val="ctr"/>
        <c:lblOffset val="100"/>
      </c:catAx>
      <c:valAx>
        <c:axId val="527215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72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Лист1!$C$67</c:f>
              <c:strCache>
                <c:ptCount val="1"/>
                <c:pt idx="0">
                  <c:v>2. Комфортность условий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Лист1!$A$68:$A$69</c:f>
              <c:strCache>
                <c:ptCount val="2"/>
                <c:pt idx="0">
                  <c:v>МАУК Районный Дом культуры "Строитель"</c:v>
                </c:pt>
                <c:pt idx="1">
                  <c:v>МБУК Центральная районная библиотека
</c:v>
                </c:pt>
              </c:strCache>
            </c:strRef>
          </c:cat>
          <c:val>
            <c:numRef>
              <c:f>Лист1!$C$68:$C$69</c:f>
              <c:numCache>
                <c:formatCode>0</c:formatCode>
                <c:ptCount val="2"/>
                <c:pt idx="0">
                  <c:v>99.025974025974023</c:v>
                </c:pt>
                <c:pt idx="1">
                  <c:v>97.824267782426773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23-DA48-9B63-D040CA82E3E1}"/>
            </c:ext>
          </c:extLst>
        </c:ser>
        <c:gapWidth val="182"/>
        <c:axId val="55420800"/>
        <c:axId val="56602624"/>
      </c:barChart>
      <c:catAx>
        <c:axId val="5542080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6602624"/>
        <c:crosses val="autoZero"/>
        <c:auto val="1"/>
        <c:lblAlgn val="ctr"/>
        <c:lblOffset val="100"/>
      </c:catAx>
      <c:valAx>
        <c:axId val="56602624"/>
        <c:scaling>
          <c:orientation val="minMax"/>
          <c:max val="100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420800"/>
        <c:crosses val="autoZero"/>
        <c:crossBetween val="between"/>
        <c:majorUnit val="20"/>
        <c:minorUnit val="20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Лист1!$B$67</c:f>
              <c:strCache>
                <c:ptCount val="1"/>
                <c:pt idx="0">
                  <c:v>1. Открытость и доступность информации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Лист1!$A$68:$A$69</c:f>
              <c:strCache>
                <c:ptCount val="2"/>
                <c:pt idx="0">
                  <c:v>МАУК Районный Дом культуры "Строитель"</c:v>
                </c:pt>
                <c:pt idx="1">
                  <c:v>МБУК Центральная районная библиотека
</c:v>
                </c:pt>
              </c:strCache>
            </c:strRef>
          </c:cat>
          <c:val>
            <c:numRef>
              <c:f>Лист1!$B$68:$B$69</c:f>
              <c:numCache>
                <c:formatCode>0</c:formatCode>
                <c:ptCount val="2"/>
                <c:pt idx="0">
                  <c:v>81.86147186147187</c:v>
                </c:pt>
                <c:pt idx="1">
                  <c:v>78.907949790794987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7F-654F-85BF-C75EE1AEDD49}"/>
            </c:ext>
          </c:extLst>
        </c:ser>
        <c:gapWidth val="182"/>
        <c:axId val="85473920"/>
        <c:axId val="86798720"/>
      </c:barChart>
      <c:catAx>
        <c:axId val="8547392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6798720"/>
        <c:crosses val="autoZero"/>
        <c:auto val="1"/>
        <c:lblAlgn val="ctr"/>
        <c:lblOffset val="100"/>
      </c:catAx>
      <c:valAx>
        <c:axId val="86798720"/>
        <c:scaling>
          <c:orientation val="minMax"/>
          <c:max val="100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5473920"/>
        <c:crosses val="autoZero"/>
        <c:crossBetween val="between"/>
        <c:majorUnit val="20"/>
        <c:minorUnit val="20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9070</xdr:colOff>
      <xdr:row>72</xdr:row>
      <xdr:rowOff>7256</xdr:rowOff>
    </xdr:from>
    <xdr:to>
      <xdr:col>9</xdr:col>
      <xdr:colOff>54428</xdr:colOff>
      <xdr:row>108</xdr:row>
      <xdr:rowOff>-1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xmlns="" id="{7FCC3B35-0365-1D4F-A6BB-367D7D6D49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4233</xdr:rowOff>
    </xdr:from>
    <xdr:to>
      <xdr:col>5</xdr:col>
      <xdr:colOff>254000</xdr:colOff>
      <xdr:row>57</xdr:row>
      <xdr:rowOff>163286</xdr:rowOff>
    </xdr:to>
    <xdr:graphicFrame macro="">
      <xdr:nvGraphicFramePr>
        <xdr:cNvPr id="11" name="Диаграмма 10">
          <a:extLst>
            <a:ext uri="{FF2B5EF4-FFF2-40B4-BE49-F238E27FC236}">
              <a16:creationId xmlns:a16="http://schemas.microsoft.com/office/drawing/2014/main" xmlns="" id="{1D54C5E5-63C1-1E42-9EEF-0C0B66C192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20</xdr:row>
      <xdr:rowOff>4233</xdr:rowOff>
    </xdr:from>
    <xdr:to>
      <xdr:col>12</xdr:col>
      <xdr:colOff>296333</xdr:colOff>
      <xdr:row>58</xdr:row>
      <xdr:rowOff>-1</xdr:rowOff>
    </xdr:to>
    <xdr:graphicFrame macro="">
      <xdr:nvGraphicFramePr>
        <xdr:cNvPr id="12" name="Диаграмма 11">
          <a:extLst>
            <a:ext uri="{FF2B5EF4-FFF2-40B4-BE49-F238E27FC236}">
              <a16:creationId xmlns:a16="http://schemas.microsoft.com/office/drawing/2014/main" xmlns="" id="{BC37E957-F424-FD45-9DF8-D2FDFDCED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56445</xdr:colOff>
      <xdr:row>20</xdr:row>
      <xdr:rowOff>4233</xdr:rowOff>
    </xdr:from>
    <xdr:to>
      <xdr:col>19</xdr:col>
      <xdr:colOff>564445</xdr:colOff>
      <xdr:row>58</xdr:row>
      <xdr:rowOff>-1</xdr:rowOff>
    </xdr:to>
    <xdr:graphicFrame macro="">
      <xdr:nvGraphicFramePr>
        <xdr:cNvPr id="13" name="Диаграмма 12">
          <a:extLst>
            <a:ext uri="{FF2B5EF4-FFF2-40B4-BE49-F238E27FC236}">
              <a16:creationId xmlns:a16="http://schemas.microsoft.com/office/drawing/2014/main" xmlns="" id="{DB7131F0-D469-6546-A791-C78254CE00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707572</xdr:colOff>
      <xdr:row>19</xdr:row>
      <xdr:rowOff>181631</xdr:rowOff>
    </xdr:from>
    <xdr:to>
      <xdr:col>27</xdr:col>
      <xdr:colOff>426358</xdr:colOff>
      <xdr:row>57</xdr:row>
      <xdr:rowOff>163286</xdr:rowOff>
    </xdr:to>
    <xdr:graphicFrame macro="">
      <xdr:nvGraphicFramePr>
        <xdr:cNvPr id="14" name="Диаграмма 13">
          <a:extLst>
            <a:ext uri="{FF2B5EF4-FFF2-40B4-BE49-F238E27FC236}">
              <a16:creationId xmlns:a16="http://schemas.microsoft.com/office/drawing/2014/main" xmlns="" id="{08A2013A-BBB0-6243-A9F0-BFB06E86D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663223</xdr:colOff>
      <xdr:row>20</xdr:row>
      <xdr:rowOff>18345</xdr:rowOff>
    </xdr:from>
    <xdr:to>
      <xdr:col>35</xdr:col>
      <xdr:colOff>493889</xdr:colOff>
      <xdr:row>58</xdr:row>
      <xdr:rowOff>0</xdr:rowOff>
    </xdr:to>
    <xdr:graphicFrame macro="">
      <xdr:nvGraphicFramePr>
        <xdr:cNvPr id="15" name="Диаграмма 14">
          <a:extLst>
            <a:ext uri="{FF2B5EF4-FFF2-40B4-BE49-F238E27FC236}">
              <a16:creationId xmlns:a16="http://schemas.microsoft.com/office/drawing/2014/main" xmlns="" id="{8DBE8A99-0A04-6E49-A433-9A16D3D9D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662214</xdr:colOff>
      <xdr:row>72</xdr:row>
      <xdr:rowOff>0</xdr:rowOff>
    </xdr:from>
    <xdr:to>
      <xdr:col>16</xdr:col>
      <xdr:colOff>99786</xdr:colOff>
      <xdr:row>96</xdr:row>
      <xdr:rowOff>192315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9379BF52-AE43-9E4C-9398-75EB1BFD04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807357</xdr:colOff>
      <xdr:row>60</xdr:row>
      <xdr:rowOff>16328</xdr:rowOff>
    </xdr:from>
    <xdr:to>
      <xdr:col>12</xdr:col>
      <xdr:colOff>99785</xdr:colOff>
      <xdr:row>63</xdr:row>
      <xdr:rowOff>2160814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xmlns="" id="{651A5D93-1A26-4D45-946A-47A2F0A2E5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60</xdr:row>
      <xdr:rowOff>52614</xdr:rowOff>
    </xdr:from>
    <xdr:to>
      <xdr:col>5</xdr:col>
      <xdr:colOff>272143</xdr:colOff>
      <xdr:row>63</xdr:row>
      <xdr:rowOff>2197100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3A7DFA3A-FFAC-9846-9DBA-7A6C56C612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9071</xdr:colOff>
      <xdr:row>60</xdr:row>
      <xdr:rowOff>16328</xdr:rowOff>
    </xdr:from>
    <xdr:to>
      <xdr:col>19</xdr:col>
      <xdr:colOff>190499</xdr:colOff>
      <xdr:row>63</xdr:row>
      <xdr:rowOff>2160814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xmlns="" id="{AEDA665B-06DA-444E-B577-FC79AF6D2D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324556</xdr:colOff>
      <xdr:row>63</xdr:row>
      <xdr:rowOff>2410177</xdr:rowOff>
    </xdr:from>
    <xdr:to>
      <xdr:col>9</xdr:col>
      <xdr:colOff>14112</xdr:colOff>
      <xdr:row>64</xdr:row>
      <xdr:rowOff>176892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xmlns="" id="{800C9071-13D0-084E-9A57-D6ECA4DB9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691444</xdr:colOff>
      <xdr:row>63</xdr:row>
      <xdr:rowOff>2381956</xdr:rowOff>
    </xdr:from>
    <xdr:to>
      <xdr:col>17</xdr:col>
      <xdr:colOff>42333</xdr:colOff>
      <xdr:row>65</xdr:row>
      <xdr:rowOff>0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xmlns="" id="{E5E9C8FE-FBF3-F343-993D-61A3C7412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161471</xdr:colOff>
      <xdr:row>60</xdr:row>
      <xdr:rowOff>168728</xdr:rowOff>
    </xdr:from>
    <xdr:to>
      <xdr:col>19</xdr:col>
      <xdr:colOff>342899</xdr:colOff>
      <xdr:row>63</xdr:row>
      <xdr:rowOff>2313214</xdr:rowOff>
    </xdr:to>
    <xdr:graphicFrame macro="">
      <xdr:nvGraphicFramePr>
        <xdr:cNvPr id="16" name="Диаграмма 15">
          <a:extLst>
            <a:ext uri="{FF2B5EF4-FFF2-40B4-BE49-F238E27FC236}">
              <a16:creationId xmlns:a16="http://schemas.microsoft.com/office/drawing/2014/main" xmlns="" id="{AEDA665B-06DA-444E-B577-FC79AF6D2D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586014</xdr:colOff>
      <xdr:row>71</xdr:row>
      <xdr:rowOff>174625</xdr:rowOff>
    </xdr:from>
    <xdr:to>
      <xdr:col>16</xdr:col>
      <xdr:colOff>99786</xdr:colOff>
      <xdr:row>96</xdr:row>
      <xdr:rowOff>176440</xdr:rowOff>
    </xdr:to>
    <xdr:graphicFrame macro="">
      <xdr:nvGraphicFramePr>
        <xdr:cNvPr id="17" name="Диаграмма 16">
          <a:extLst>
            <a:ext uri="{FF2B5EF4-FFF2-40B4-BE49-F238E27FC236}">
              <a16:creationId xmlns:a16="http://schemas.microsoft.com/office/drawing/2014/main" xmlns="" id="{9379BF52-AE43-9E4C-9398-75EB1BFD04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114"/>
  <sheetViews>
    <sheetView tabSelected="1" topLeftCell="A79" zoomScale="60" zoomScaleNormal="60" workbookViewId="0">
      <selection activeCell="T116" sqref="T115:T116"/>
    </sheetView>
  </sheetViews>
  <sheetFormatPr defaultColWidth="8.85546875" defaultRowHeight="15"/>
  <cols>
    <col min="1" max="1" width="21.140625" customWidth="1"/>
    <col min="6" max="6" width="10.7109375" bestFit="1" customWidth="1"/>
    <col min="11" max="12" width="11.7109375" bestFit="1" customWidth="1"/>
    <col min="17" max="17" width="9.7109375" bestFit="1" customWidth="1"/>
    <col min="18" max="19" width="10.7109375" bestFit="1" customWidth="1"/>
    <col min="21" max="21" width="11.85546875" bestFit="1" customWidth="1"/>
    <col min="23" max="23" width="9.7109375" customWidth="1"/>
    <col min="24" max="24" width="10.42578125" customWidth="1"/>
    <col min="25" max="36" width="8.85546875" customWidth="1"/>
    <col min="37" max="37" width="8.7109375" customWidth="1"/>
    <col min="38" max="39" width="8.85546875" customWidth="1"/>
  </cols>
  <sheetData>
    <row r="1" spans="1:37" ht="51" customHeight="1">
      <c r="A1" s="139" t="s">
        <v>0</v>
      </c>
      <c r="B1" s="140" t="s">
        <v>1</v>
      </c>
      <c r="C1" s="140"/>
      <c r="D1" s="140"/>
      <c r="E1" s="140"/>
      <c r="F1" s="140"/>
      <c r="G1" s="140"/>
      <c r="H1" s="140"/>
      <c r="I1" s="140"/>
      <c r="J1" s="140"/>
      <c r="K1" s="140"/>
      <c r="L1" s="141" t="s">
        <v>2</v>
      </c>
      <c r="M1" s="141"/>
      <c r="N1" s="141"/>
      <c r="O1" s="141"/>
      <c r="P1" s="141"/>
      <c r="Q1" s="142" t="s">
        <v>3</v>
      </c>
      <c r="R1" s="142"/>
      <c r="S1" s="142"/>
      <c r="T1" s="142"/>
      <c r="U1" s="142"/>
      <c r="V1" s="157" t="s">
        <v>4</v>
      </c>
      <c r="W1" s="157"/>
      <c r="X1" s="157"/>
      <c r="Y1" s="157"/>
      <c r="Z1" s="157"/>
      <c r="AA1" s="157"/>
      <c r="AB1" s="157"/>
      <c r="AC1" s="126" t="s">
        <v>5</v>
      </c>
      <c r="AD1" s="126"/>
      <c r="AE1" s="126"/>
      <c r="AF1" s="126"/>
      <c r="AG1" s="126"/>
      <c r="AH1" s="126"/>
      <c r="AI1" s="126"/>
      <c r="AJ1" s="158" t="s">
        <v>6</v>
      </c>
      <c r="AK1" s="122" t="s">
        <v>7</v>
      </c>
    </row>
    <row r="2" spans="1:37" ht="378">
      <c r="A2" s="139"/>
      <c r="B2" s="123" t="s">
        <v>46</v>
      </c>
      <c r="C2" s="123"/>
      <c r="D2" s="123"/>
      <c r="E2" s="123"/>
      <c r="F2" s="21" t="s">
        <v>47</v>
      </c>
      <c r="G2" s="123" t="s">
        <v>48</v>
      </c>
      <c r="H2" s="123"/>
      <c r="I2" s="123"/>
      <c r="J2" s="123"/>
      <c r="K2" s="7" t="s">
        <v>8</v>
      </c>
      <c r="L2" s="20" t="s">
        <v>9</v>
      </c>
      <c r="M2" s="20"/>
      <c r="N2" s="124" t="s">
        <v>10</v>
      </c>
      <c r="O2" s="124"/>
      <c r="P2" s="38" t="s">
        <v>11</v>
      </c>
      <c r="Q2" s="39" t="s">
        <v>51</v>
      </c>
      <c r="R2" s="39" t="s">
        <v>52</v>
      </c>
      <c r="S2" s="125" t="s">
        <v>53</v>
      </c>
      <c r="T2" s="125"/>
      <c r="U2" s="40" t="s">
        <v>12</v>
      </c>
      <c r="V2" s="99" t="s">
        <v>13</v>
      </c>
      <c r="W2" s="99"/>
      <c r="X2" s="99" t="s">
        <v>14</v>
      </c>
      <c r="Y2" s="99"/>
      <c r="Z2" s="99" t="s">
        <v>15</v>
      </c>
      <c r="AA2" s="99"/>
      <c r="AB2" s="41" t="s">
        <v>16</v>
      </c>
      <c r="AC2" s="97" t="s">
        <v>17</v>
      </c>
      <c r="AD2" s="98"/>
      <c r="AE2" s="97" t="s">
        <v>18</v>
      </c>
      <c r="AF2" s="98"/>
      <c r="AG2" s="97" t="s">
        <v>19</v>
      </c>
      <c r="AH2" s="98"/>
      <c r="AI2" s="42" t="s">
        <v>20</v>
      </c>
      <c r="AJ2" s="158"/>
      <c r="AK2" s="122"/>
    </row>
    <row r="3" spans="1:37" ht="153.75" customHeight="1">
      <c r="A3" s="1"/>
      <c r="B3" s="2" t="s">
        <v>21</v>
      </c>
      <c r="C3" s="2" t="s">
        <v>22</v>
      </c>
      <c r="D3" s="3" t="s">
        <v>23</v>
      </c>
      <c r="E3" s="2" t="s">
        <v>24</v>
      </c>
      <c r="F3" s="4" t="s">
        <v>25</v>
      </c>
      <c r="G3" s="2" t="s">
        <v>26</v>
      </c>
      <c r="H3" s="4" t="s">
        <v>27</v>
      </c>
      <c r="I3" s="2" t="s">
        <v>28</v>
      </c>
      <c r="J3" s="2" t="s">
        <v>27</v>
      </c>
      <c r="K3" s="8"/>
      <c r="L3" s="5" t="s">
        <v>29</v>
      </c>
      <c r="M3" s="5" t="s">
        <v>30</v>
      </c>
      <c r="N3" s="4" t="s">
        <v>31</v>
      </c>
      <c r="O3" s="2" t="s">
        <v>27</v>
      </c>
      <c r="P3" s="9"/>
      <c r="Q3" s="4" t="s">
        <v>32</v>
      </c>
      <c r="R3" s="4" t="s">
        <v>33</v>
      </c>
      <c r="S3" s="4" t="s">
        <v>34</v>
      </c>
      <c r="T3" s="4" t="s">
        <v>35</v>
      </c>
      <c r="U3" s="25"/>
      <c r="V3" s="4" t="s">
        <v>36</v>
      </c>
      <c r="W3" s="2" t="s">
        <v>27</v>
      </c>
      <c r="X3" s="4" t="s">
        <v>37</v>
      </c>
      <c r="Y3" s="2" t="s">
        <v>27</v>
      </c>
      <c r="Z3" s="4" t="s">
        <v>38</v>
      </c>
      <c r="AA3" s="2" t="s">
        <v>27</v>
      </c>
      <c r="AB3" s="28"/>
      <c r="AC3" s="4" t="s">
        <v>39</v>
      </c>
      <c r="AD3" s="2" t="s">
        <v>27</v>
      </c>
      <c r="AE3" s="4" t="s">
        <v>40</v>
      </c>
      <c r="AF3" s="2" t="s">
        <v>27</v>
      </c>
      <c r="AG3" s="4" t="s">
        <v>41</v>
      </c>
      <c r="AH3" s="2" t="s">
        <v>27</v>
      </c>
      <c r="AI3" s="31"/>
      <c r="AJ3" s="34"/>
      <c r="AK3" s="6"/>
    </row>
    <row r="4" spans="1:37" ht="15.75" customHeight="1">
      <c r="A4" s="143" t="s">
        <v>66</v>
      </c>
      <c r="B4" s="144"/>
      <c r="C4" s="144"/>
      <c r="D4" s="145"/>
      <c r="E4" s="144"/>
      <c r="F4" s="146"/>
      <c r="G4" s="144"/>
      <c r="H4" s="147"/>
      <c r="I4" s="144"/>
      <c r="J4" s="148"/>
      <c r="K4" s="149"/>
      <c r="L4" s="150"/>
      <c r="M4" s="150"/>
      <c r="N4" s="150"/>
      <c r="O4" s="151"/>
      <c r="P4" s="152"/>
      <c r="Q4" s="151"/>
      <c r="R4" s="151"/>
      <c r="S4" s="151"/>
      <c r="T4" s="151"/>
      <c r="U4" s="153"/>
      <c r="V4" s="151"/>
      <c r="W4" s="151"/>
      <c r="X4" s="151"/>
      <c r="Y4" s="151"/>
      <c r="Z4" s="151"/>
      <c r="AA4" s="151"/>
      <c r="AB4" s="154"/>
      <c r="AC4" s="151"/>
      <c r="AD4" s="151"/>
      <c r="AE4" s="151"/>
      <c r="AF4" s="151"/>
      <c r="AG4" s="151"/>
      <c r="AH4" s="151"/>
      <c r="AI4" s="155"/>
      <c r="AJ4" s="156"/>
      <c r="AK4" s="48"/>
    </row>
    <row r="5" spans="1:37" ht="47.25">
      <c r="A5" s="14" t="s">
        <v>42</v>
      </c>
      <c r="B5" s="15">
        <v>7</v>
      </c>
      <c r="C5" s="15">
        <v>9</v>
      </c>
      <c r="D5" s="44">
        <v>10</v>
      </c>
      <c r="E5" s="15">
        <v>12</v>
      </c>
      <c r="F5" s="15">
        <v>4</v>
      </c>
      <c r="G5" s="15">
        <v>450</v>
      </c>
      <c r="H5" s="15">
        <v>616</v>
      </c>
      <c r="I5" s="15">
        <v>403</v>
      </c>
      <c r="J5" s="15">
        <v>616</v>
      </c>
      <c r="K5" s="11"/>
      <c r="L5" s="22">
        <v>5</v>
      </c>
      <c r="M5" s="22" t="s">
        <v>30</v>
      </c>
      <c r="N5" s="22">
        <v>604</v>
      </c>
      <c r="O5" s="23">
        <v>616</v>
      </c>
      <c r="P5" s="19"/>
      <c r="Q5" s="26">
        <v>4</v>
      </c>
      <c r="R5" s="26">
        <v>2</v>
      </c>
      <c r="S5" s="26">
        <v>54</v>
      </c>
      <c r="T5" s="26">
        <v>61</v>
      </c>
      <c r="U5" s="27"/>
      <c r="V5" s="30">
        <v>600</v>
      </c>
      <c r="W5" s="30">
        <v>616</v>
      </c>
      <c r="X5" s="30">
        <v>605</v>
      </c>
      <c r="Y5" s="30">
        <v>616</v>
      </c>
      <c r="Z5" s="30">
        <v>459</v>
      </c>
      <c r="AA5" s="30">
        <v>616</v>
      </c>
      <c r="AB5" s="29"/>
      <c r="AC5" s="33">
        <v>608</v>
      </c>
      <c r="AD5" s="33">
        <v>616</v>
      </c>
      <c r="AE5" s="33">
        <v>609</v>
      </c>
      <c r="AF5" s="33">
        <v>616</v>
      </c>
      <c r="AG5" s="33">
        <v>612</v>
      </c>
      <c r="AH5" s="33">
        <v>616</v>
      </c>
      <c r="AI5" s="32"/>
      <c r="AJ5" s="35"/>
      <c r="AK5" s="37">
        <v>616</v>
      </c>
    </row>
    <row r="6" spans="1:37" ht="15.75">
      <c r="A6" s="13" t="s">
        <v>43</v>
      </c>
      <c r="B6" s="129">
        <f>0.5*((B5/C5)+(D5/E5))*100</f>
        <v>80.555555555555557</v>
      </c>
      <c r="C6" s="129"/>
      <c r="D6" s="129"/>
      <c r="E6" s="129"/>
      <c r="F6" s="10">
        <v>100</v>
      </c>
      <c r="G6" s="129">
        <f>0.5*(G5/H5+I5/J5)*100</f>
        <v>69.237012987012989</v>
      </c>
      <c r="H6" s="129"/>
      <c r="I6" s="129"/>
      <c r="J6" s="129"/>
      <c r="K6" s="12">
        <f>B6+F6+G6</f>
        <v>249.79256854256852</v>
      </c>
      <c r="L6" s="50">
        <v>100</v>
      </c>
      <c r="M6" s="17"/>
      <c r="N6" s="130">
        <f>N5/O5*100</f>
        <v>98.05194805194806</v>
      </c>
      <c r="O6" s="130"/>
      <c r="P6" s="18">
        <f>(L6+N6)/2</f>
        <v>99.025974025974023</v>
      </c>
      <c r="Q6" s="43">
        <f>Q5*20</f>
        <v>80</v>
      </c>
      <c r="R6" s="43">
        <f>R5*20</f>
        <v>40</v>
      </c>
      <c r="S6" s="131">
        <f>S5/T5*100</f>
        <v>88.52459016393442</v>
      </c>
      <c r="T6" s="131"/>
      <c r="U6" s="43">
        <f>SUM(Q6:T6)</f>
        <v>208.52459016393442</v>
      </c>
      <c r="V6" s="127">
        <f>V5/W5*100</f>
        <v>97.402597402597408</v>
      </c>
      <c r="W6" s="127"/>
      <c r="X6" s="127">
        <f>X5/Y5*100</f>
        <v>98.214285714285708</v>
      </c>
      <c r="Y6" s="127"/>
      <c r="Z6" s="127">
        <f>Z5/AA5*100</f>
        <v>74.512987012987011</v>
      </c>
      <c r="AA6" s="127"/>
      <c r="AB6" s="51">
        <f>SUM(V6:AA6)</f>
        <v>270.12987012987014</v>
      </c>
      <c r="AC6" s="128">
        <f>AC5/AD5*100</f>
        <v>98.701298701298697</v>
      </c>
      <c r="AD6" s="128"/>
      <c r="AE6" s="128">
        <f>AE5/AF5*100</f>
        <v>98.86363636363636</v>
      </c>
      <c r="AF6" s="128"/>
      <c r="AG6" s="128">
        <f>AG5/AH5*100</f>
        <v>99.350649350649363</v>
      </c>
      <c r="AH6" s="128"/>
      <c r="AI6" s="52">
        <f>SUM(AC6:AH6)</f>
        <v>296.91558441558442</v>
      </c>
      <c r="AJ6" s="35"/>
      <c r="AK6" s="48"/>
    </row>
    <row r="7" spans="1:37" ht="30" customHeight="1">
      <c r="A7" s="46" t="s">
        <v>44</v>
      </c>
      <c r="B7" s="104">
        <v>0.3</v>
      </c>
      <c r="C7" s="105"/>
      <c r="D7" s="105"/>
      <c r="E7" s="105"/>
      <c r="F7" s="53">
        <v>0.3</v>
      </c>
      <c r="G7" s="104">
        <v>0.4</v>
      </c>
      <c r="H7" s="105"/>
      <c r="I7" s="105"/>
      <c r="J7" s="105"/>
      <c r="K7" s="11"/>
      <c r="L7" s="53">
        <v>0.5</v>
      </c>
      <c r="M7" s="54"/>
      <c r="N7" s="119">
        <v>0.5</v>
      </c>
      <c r="O7" s="120"/>
      <c r="P7" s="19"/>
      <c r="Q7" s="47">
        <v>0.3</v>
      </c>
      <c r="R7" s="47">
        <v>0.4</v>
      </c>
      <c r="S7" s="121">
        <v>0.3</v>
      </c>
      <c r="T7" s="120"/>
      <c r="U7" s="27"/>
      <c r="V7" s="121">
        <v>0.4</v>
      </c>
      <c r="W7" s="120"/>
      <c r="X7" s="121">
        <v>0.4</v>
      </c>
      <c r="Y7" s="120"/>
      <c r="Z7" s="121">
        <v>0.2</v>
      </c>
      <c r="AA7" s="120"/>
      <c r="AB7" s="51"/>
      <c r="AC7" s="121">
        <v>0.3</v>
      </c>
      <c r="AD7" s="120"/>
      <c r="AE7" s="121">
        <v>0.2</v>
      </c>
      <c r="AF7" s="120"/>
      <c r="AG7" s="121">
        <v>0.5</v>
      </c>
      <c r="AH7" s="120"/>
      <c r="AI7" s="32"/>
      <c r="AJ7" s="35"/>
      <c r="AK7" s="48"/>
    </row>
    <row r="8" spans="1:37" ht="60" customHeight="1">
      <c r="A8" s="16" t="s">
        <v>45</v>
      </c>
      <c r="B8" s="133">
        <f>B6*B7</f>
        <v>24.166666666666668</v>
      </c>
      <c r="C8" s="133"/>
      <c r="D8" s="133"/>
      <c r="E8" s="133"/>
      <c r="F8" s="62">
        <f>F6*F7</f>
        <v>30</v>
      </c>
      <c r="G8" s="133">
        <f>G6*G7</f>
        <v>27.694805194805198</v>
      </c>
      <c r="H8" s="133"/>
      <c r="I8" s="133"/>
      <c r="J8" s="133"/>
      <c r="K8" s="12">
        <f>B8+F8+G8</f>
        <v>81.86147186147187</v>
      </c>
      <c r="L8" s="49">
        <f>L6*L7</f>
        <v>50</v>
      </c>
      <c r="M8" s="24"/>
      <c r="N8" s="134">
        <f>N6*N7</f>
        <v>49.02597402597403</v>
      </c>
      <c r="O8" s="135"/>
      <c r="P8" s="18">
        <f>L8+N8</f>
        <v>99.025974025974023</v>
      </c>
      <c r="Q8" s="45">
        <f>Q6*Q7</f>
        <v>24</v>
      </c>
      <c r="R8" s="45">
        <f>R6*R7</f>
        <v>16</v>
      </c>
      <c r="S8" s="136">
        <f>S6*S7</f>
        <v>26.557377049180324</v>
      </c>
      <c r="T8" s="137"/>
      <c r="U8" s="43">
        <f>SUM(Q8:T8)</f>
        <v>66.557377049180332</v>
      </c>
      <c r="V8" s="132">
        <f>V6*V7</f>
        <v>38.961038961038966</v>
      </c>
      <c r="W8" s="132"/>
      <c r="X8" s="132">
        <f>X6*X7</f>
        <v>39.285714285714285</v>
      </c>
      <c r="Y8" s="132"/>
      <c r="Z8" s="132">
        <f>Z6*Z7</f>
        <v>14.902597402597403</v>
      </c>
      <c r="AA8" s="132"/>
      <c r="AB8" s="51">
        <f>SUM(V8:AA8)</f>
        <v>93.149350649350666</v>
      </c>
      <c r="AC8" s="138">
        <f>AC6*AC7</f>
        <v>29.610389610389607</v>
      </c>
      <c r="AD8" s="138"/>
      <c r="AE8" s="138">
        <f>AE6*AE7</f>
        <v>19.772727272727273</v>
      </c>
      <c r="AF8" s="138"/>
      <c r="AG8" s="138">
        <f>AG6*AG7</f>
        <v>49.675324675324681</v>
      </c>
      <c r="AH8" s="138"/>
      <c r="AI8" s="52">
        <f>SUM(AC8:AH8)</f>
        <v>99.058441558441558</v>
      </c>
      <c r="AJ8" s="36">
        <f>(K8+P8+U8+AB8+AI8)/5</f>
        <v>87.930523028883684</v>
      </c>
      <c r="AK8" s="48"/>
    </row>
    <row r="9" spans="1:37" ht="15.75">
      <c r="A9" s="113" t="s">
        <v>67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</row>
    <row r="10" spans="1:37" ht="60" customHeight="1">
      <c r="A10" s="70" t="s">
        <v>42</v>
      </c>
      <c r="B10" s="65">
        <v>6</v>
      </c>
      <c r="C10" s="65">
        <v>9</v>
      </c>
      <c r="D10" s="65">
        <v>4</v>
      </c>
      <c r="E10" s="65">
        <v>12</v>
      </c>
      <c r="F10" s="65">
        <v>4</v>
      </c>
      <c r="G10" s="65">
        <v>1074</v>
      </c>
      <c r="H10" s="65">
        <v>1195</v>
      </c>
      <c r="I10" s="65">
        <v>952</v>
      </c>
      <c r="J10" s="65">
        <v>1195</v>
      </c>
      <c r="K10" s="69"/>
      <c r="L10" s="73">
        <v>5</v>
      </c>
      <c r="M10" s="73"/>
      <c r="N10" s="73">
        <v>1143</v>
      </c>
      <c r="O10" s="73">
        <v>1195</v>
      </c>
      <c r="P10" s="74"/>
      <c r="Q10" s="75">
        <v>2</v>
      </c>
      <c r="R10" s="75">
        <v>5</v>
      </c>
      <c r="S10" s="75">
        <v>73</v>
      </c>
      <c r="T10" s="75">
        <v>78</v>
      </c>
      <c r="U10" s="76"/>
      <c r="V10" s="78">
        <v>1181</v>
      </c>
      <c r="W10" s="78">
        <v>1195</v>
      </c>
      <c r="X10" s="78">
        <v>1170</v>
      </c>
      <c r="Y10" s="78">
        <v>1195</v>
      </c>
      <c r="Z10" s="78">
        <v>985</v>
      </c>
      <c r="AA10" s="78">
        <v>1195</v>
      </c>
      <c r="AB10" s="79"/>
      <c r="AC10" s="81">
        <v>1166</v>
      </c>
      <c r="AD10" s="81">
        <v>1195</v>
      </c>
      <c r="AE10" s="81">
        <v>1171</v>
      </c>
      <c r="AF10" s="81">
        <v>1195</v>
      </c>
      <c r="AG10" s="81">
        <v>1181</v>
      </c>
      <c r="AH10" s="81">
        <v>1195</v>
      </c>
      <c r="AI10" s="82"/>
      <c r="AJ10" s="63"/>
      <c r="AK10" s="80">
        <v>1195</v>
      </c>
    </row>
    <row r="11" spans="1:37" ht="15.75">
      <c r="A11" s="66" t="s">
        <v>43</v>
      </c>
      <c r="B11" s="115">
        <f>0.5*((B10/C10)+(D10/E10))*100</f>
        <v>50</v>
      </c>
      <c r="C11" s="115"/>
      <c r="D11" s="115"/>
      <c r="E11" s="115"/>
      <c r="F11" s="55">
        <v>100</v>
      </c>
      <c r="G11" s="115">
        <f>0.5*(G10/H10+I10/J10)*100</f>
        <v>84.769874476987454</v>
      </c>
      <c r="H11" s="115"/>
      <c r="I11" s="115"/>
      <c r="J11" s="115"/>
      <c r="K11" s="55">
        <f>B11+F11+G11</f>
        <v>234.76987447698747</v>
      </c>
      <c r="L11" s="57">
        <v>100</v>
      </c>
      <c r="M11" s="57"/>
      <c r="N11" s="116">
        <f>N10/O10*100</f>
        <v>95.64853556485356</v>
      </c>
      <c r="O11" s="116"/>
      <c r="P11" s="72">
        <f>(L11+N11)/2</f>
        <v>97.824267782426773</v>
      </c>
      <c r="Q11" s="76">
        <f>Q10*20</f>
        <v>40</v>
      </c>
      <c r="R11" s="76">
        <f>R10*20</f>
        <v>100</v>
      </c>
      <c r="S11" s="61">
        <f>S10/T10*100</f>
        <v>93.589743589743591</v>
      </c>
      <c r="T11" s="76"/>
      <c r="U11" s="76">
        <f>SUM(Q11:T11)</f>
        <v>233.58974358974359</v>
      </c>
      <c r="V11" s="117">
        <f>V10/W10*100</f>
        <v>98.828451882845187</v>
      </c>
      <c r="W11" s="117"/>
      <c r="X11" s="117">
        <f>X10/Y10*100</f>
        <v>97.907949790794973</v>
      </c>
      <c r="Y11" s="117"/>
      <c r="Z11" s="117">
        <f>Z10/AA10*100</f>
        <v>82.426778242677827</v>
      </c>
      <c r="AA11" s="117"/>
      <c r="AB11" s="59">
        <f>SUM(V11:AA11)</f>
        <v>279.16317991631797</v>
      </c>
      <c r="AC11" s="118">
        <f>AC10/AD10*100</f>
        <v>97.573221757322173</v>
      </c>
      <c r="AD11" s="118"/>
      <c r="AE11" s="118">
        <f>AE10/AF10*100</f>
        <v>97.991631799163187</v>
      </c>
      <c r="AF11" s="118"/>
      <c r="AG11" s="118">
        <f>AG10/AH10*100</f>
        <v>98.828451882845187</v>
      </c>
      <c r="AH11" s="118"/>
      <c r="AI11" s="60">
        <f>SUM(AC11:AH11)</f>
        <v>294.39330543933056</v>
      </c>
      <c r="AJ11" s="63"/>
    </row>
    <row r="12" spans="1:37" ht="15.75">
      <c r="A12" t="s">
        <v>44</v>
      </c>
      <c r="B12" s="112">
        <v>0.3</v>
      </c>
      <c r="C12" s="112"/>
      <c r="D12" s="112"/>
      <c r="E12" s="112"/>
      <c r="F12" s="68">
        <v>0.3</v>
      </c>
      <c r="G12" s="112">
        <v>0.4</v>
      </c>
      <c r="H12" s="112"/>
      <c r="I12" s="112"/>
      <c r="J12" s="112"/>
      <c r="K12" s="69"/>
      <c r="L12" s="54">
        <v>0.5</v>
      </c>
      <c r="M12" s="54"/>
      <c r="N12" s="100">
        <v>0.5</v>
      </c>
      <c r="O12" s="100"/>
      <c r="P12" s="74"/>
      <c r="Q12" s="54">
        <v>0.3</v>
      </c>
      <c r="R12" s="54">
        <v>0.4</v>
      </c>
      <c r="S12" s="54">
        <v>0.3</v>
      </c>
      <c r="T12" s="54"/>
      <c r="U12" s="76"/>
      <c r="V12" s="100">
        <v>0.4</v>
      </c>
      <c r="W12" s="100"/>
      <c r="X12" s="100">
        <v>0.4</v>
      </c>
      <c r="Y12" s="100"/>
      <c r="Z12" s="100">
        <v>0.2</v>
      </c>
      <c r="AA12" s="100"/>
      <c r="AB12" s="79"/>
      <c r="AC12" s="100">
        <v>0.3</v>
      </c>
      <c r="AD12" s="100"/>
      <c r="AE12" s="100">
        <v>0.2</v>
      </c>
      <c r="AF12" s="100"/>
      <c r="AG12" s="100">
        <v>0.5</v>
      </c>
      <c r="AH12" s="100"/>
      <c r="AI12" s="82"/>
      <c r="AJ12" s="63"/>
    </row>
    <row r="13" spans="1:37" ht="60" customHeight="1">
      <c r="A13" s="71" t="s">
        <v>45</v>
      </c>
      <c r="B13" s="106">
        <f>B11*B12</f>
        <v>15</v>
      </c>
      <c r="C13" s="106"/>
      <c r="D13" s="106"/>
      <c r="E13" s="106"/>
      <c r="F13" s="56">
        <f>F11*F12</f>
        <v>30</v>
      </c>
      <c r="G13" s="106">
        <f>G11*G12</f>
        <v>33.90794979079498</v>
      </c>
      <c r="H13" s="106"/>
      <c r="I13" s="106"/>
      <c r="J13" s="106"/>
      <c r="K13" s="55">
        <f>B13+F13+G13</f>
        <v>78.907949790794987</v>
      </c>
      <c r="L13" s="58">
        <f>L11*L12</f>
        <v>50</v>
      </c>
      <c r="M13" s="58"/>
      <c r="N13" s="107">
        <f>N11*N12</f>
        <v>47.82426778242678</v>
      </c>
      <c r="O13" s="107"/>
      <c r="P13" s="72">
        <f>L13+N13</f>
        <v>97.824267782426773</v>
      </c>
      <c r="Q13" s="77">
        <f>Q11*Q12</f>
        <v>12</v>
      </c>
      <c r="R13" s="77">
        <f>R11*R12</f>
        <v>40</v>
      </c>
      <c r="S13" s="110">
        <f>S11*S12</f>
        <v>28.076923076923077</v>
      </c>
      <c r="T13" s="111"/>
      <c r="U13" s="61">
        <f>SUM(Q13:T13)</f>
        <v>80.07692307692308</v>
      </c>
      <c r="V13" s="108">
        <f>V11*V12</f>
        <v>39.53138075313808</v>
      </c>
      <c r="W13" s="108"/>
      <c r="X13" s="108">
        <f>X11*X12</f>
        <v>39.163179916317993</v>
      </c>
      <c r="Y13" s="108"/>
      <c r="Z13" s="108">
        <f>Z11*Z12</f>
        <v>16.485355648535567</v>
      </c>
      <c r="AA13" s="108"/>
      <c r="AB13" s="59">
        <f>SUM(V13:AA13)</f>
        <v>95.179916317991655</v>
      </c>
      <c r="AC13" s="109">
        <f>AC11*AC12</f>
        <v>29.27196652719665</v>
      </c>
      <c r="AD13" s="109"/>
      <c r="AE13" s="109">
        <f>AE11*AE12</f>
        <v>19.59832635983264</v>
      </c>
      <c r="AF13" s="109"/>
      <c r="AG13" s="109">
        <f>AG11*AG12</f>
        <v>49.414225941422593</v>
      </c>
      <c r="AH13" s="109"/>
      <c r="AI13" s="60">
        <f>SUM(AC13:AH13)</f>
        <v>98.284518828451894</v>
      </c>
      <c r="AJ13" s="64">
        <f>(K13+P13+U13+AB13+AI13)/5</f>
        <v>90.054715159317681</v>
      </c>
    </row>
    <row r="16" spans="1:37">
      <c r="A16" t="s">
        <v>49</v>
      </c>
      <c r="B16" t="s">
        <v>46</v>
      </c>
      <c r="C16" t="s">
        <v>47</v>
      </c>
      <c r="D16" t="s">
        <v>48</v>
      </c>
      <c r="E16" t="s">
        <v>9</v>
      </c>
      <c r="F16" t="s">
        <v>50</v>
      </c>
      <c r="G16" t="s">
        <v>51</v>
      </c>
      <c r="H16" t="s">
        <v>52</v>
      </c>
      <c r="I16" t="s">
        <v>54</v>
      </c>
      <c r="J16" t="s">
        <v>13</v>
      </c>
      <c r="K16" t="s">
        <v>14</v>
      </c>
      <c r="L16" t="s">
        <v>15</v>
      </c>
      <c r="M16" t="s">
        <v>17</v>
      </c>
      <c r="N16" t="s">
        <v>18</v>
      </c>
      <c r="O16" t="s">
        <v>19</v>
      </c>
    </row>
    <row r="17" spans="1:15">
      <c r="A17" t="str">
        <f>A4</f>
        <v>МАУК Районный Дом культуры "Строитель"</v>
      </c>
      <c r="B17" s="67">
        <f>B6</f>
        <v>80.555555555555557</v>
      </c>
      <c r="C17">
        <f>F6</f>
        <v>100</v>
      </c>
      <c r="D17" s="67">
        <f>G6</f>
        <v>69.237012987012989</v>
      </c>
      <c r="E17" s="67">
        <f>L6</f>
        <v>100</v>
      </c>
      <c r="F17" s="67">
        <f>P8</f>
        <v>99.025974025974023</v>
      </c>
      <c r="G17" s="67">
        <f>Q6</f>
        <v>80</v>
      </c>
      <c r="H17" s="67">
        <f>R6</f>
        <v>40</v>
      </c>
      <c r="I17" s="67">
        <f>S6</f>
        <v>88.52459016393442</v>
      </c>
      <c r="J17" s="67">
        <f>V6</f>
        <v>97.402597402597408</v>
      </c>
      <c r="K17" s="67">
        <f>X6</f>
        <v>98.214285714285708</v>
      </c>
      <c r="L17" s="67">
        <f>Z6</f>
        <v>74.512987012987011</v>
      </c>
      <c r="M17" s="67">
        <f>AC6</f>
        <v>98.701298701298697</v>
      </c>
      <c r="N17" s="67">
        <f>AE6</f>
        <v>98.86363636363636</v>
      </c>
      <c r="O17" s="67">
        <f>AG6</f>
        <v>99.350649350649363</v>
      </c>
    </row>
    <row r="18" spans="1:15">
      <c r="A18" t="str">
        <f>A9</f>
        <v xml:space="preserve">МБУК Центральная районная библиотека
</v>
      </c>
      <c r="B18" s="67">
        <f>B11</f>
        <v>50</v>
      </c>
      <c r="C18" s="67">
        <f>F11</f>
        <v>100</v>
      </c>
      <c r="D18" s="67">
        <f>G11</f>
        <v>84.769874476987454</v>
      </c>
      <c r="E18" s="67">
        <f>L11</f>
        <v>100</v>
      </c>
      <c r="F18" s="67">
        <f>P13</f>
        <v>97.824267782426773</v>
      </c>
      <c r="G18">
        <f>Q11</f>
        <v>40</v>
      </c>
      <c r="H18">
        <f>R11</f>
        <v>100</v>
      </c>
      <c r="I18" s="67">
        <f>S11</f>
        <v>93.589743589743591</v>
      </c>
      <c r="J18" s="67">
        <f>V11</f>
        <v>98.828451882845187</v>
      </c>
      <c r="K18" s="67">
        <f>X11</f>
        <v>97.907949790794973</v>
      </c>
      <c r="L18" s="67">
        <f>Z11</f>
        <v>82.426778242677827</v>
      </c>
      <c r="M18" s="67">
        <f>AC11</f>
        <v>97.573221757322173</v>
      </c>
      <c r="N18" s="67">
        <f>AE11</f>
        <v>97.991631799163187</v>
      </c>
      <c r="O18" s="67">
        <f>AG11</f>
        <v>98.828451882845187</v>
      </c>
    </row>
    <row r="19" spans="1:15">
      <c r="B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63" spans="23:45" ht="15.75">
      <c r="W63" s="83" t="s">
        <v>60</v>
      </c>
      <c r="X63" s="83" t="s">
        <v>61</v>
      </c>
      <c r="Y63" s="101" t="s">
        <v>48</v>
      </c>
      <c r="Z63" s="101"/>
      <c r="AA63" s="101"/>
      <c r="AB63" s="101"/>
      <c r="AC63" s="102" t="s">
        <v>63</v>
      </c>
      <c r="AD63" s="102"/>
      <c r="AE63" s="103" t="s">
        <v>54</v>
      </c>
      <c r="AF63" s="103"/>
      <c r="AG63" s="103"/>
      <c r="AH63" s="99" t="s">
        <v>13</v>
      </c>
      <c r="AI63" s="99"/>
      <c r="AJ63" s="99" t="s">
        <v>14</v>
      </c>
      <c r="AK63" s="99"/>
      <c r="AL63" s="99" t="s">
        <v>15</v>
      </c>
      <c r="AM63" s="99"/>
      <c r="AN63" s="97" t="s">
        <v>17</v>
      </c>
      <c r="AO63" s="98"/>
      <c r="AP63" s="97" t="s">
        <v>18</v>
      </c>
      <c r="AQ63" s="98"/>
      <c r="AR63" s="97" t="s">
        <v>19</v>
      </c>
      <c r="AS63" s="98"/>
    </row>
    <row r="64" spans="23:45" ht="409.5">
      <c r="Y64" s="84" t="s">
        <v>26</v>
      </c>
      <c r="Z64" s="85" t="s">
        <v>62</v>
      </c>
      <c r="AA64" s="86" t="s">
        <v>28</v>
      </c>
      <c r="AB64" s="85" t="s">
        <v>62</v>
      </c>
      <c r="AC64" s="87" t="s">
        <v>31</v>
      </c>
      <c r="AD64" s="88" t="s">
        <v>62</v>
      </c>
      <c r="AE64" s="89" t="s">
        <v>34</v>
      </c>
      <c r="AF64" s="89" t="s">
        <v>35</v>
      </c>
      <c r="AG64" s="90" t="s">
        <v>62</v>
      </c>
      <c r="AH64" s="92" t="s">
        <v>36</v>
      </c>
      <c r="AI64" s="91" t="s">
        <v>62</v>
      </c>
      <c r="AJ64" s="92" t="s">
        <v>37</v>
      </c>
      <c r="AK64" s="91" t="s">
        <v>62</v>
      </c>
      <c r="AL64" s="92" t="s">
        <v>38</v>
      </c>
      <c r="AM64" s="91" t="s">
        <v>62</v>
      </c>
      <c r="AN64" s="93" t="s">
        <v>39</v>
      </c>
      <c r="AO64" s="94" t="s">
        <v>62</v>
      </c>
      <c r="AP64" s="93" t="s">
        <v>40</v>
      </c>
      <c r="AQ64" s="94" t="s">
        <v>62</v>
      </c>
      <c r="AR64" s="93" t="s">
        <v>41</v>
      </c>
      <c r="AS64" s="94" t="s">
        <v>62</v>
      </c>
    </row>
    <row r="65" spans="1:45">
      <c r="W65" t="s">
        <v>64</v>
      </c>
      <c r="X65">
        <f>AK5</f>
        <v>616</v>
      </c>
      <c r="Y65">
        <f>G5</f>
        <v>450</v>
      </c>
      <c r="Z65" s="95">
        <f>Y65/X65*100</f>
        <v>73.05194805194806</v>
      </c>
      <c r="AA65">
        <f>I5</f>
        <v>403</v>
      </c>
      <c r="AB65" s="67">
        <f>AA65/X65*100</f>
        <v>65.422077922077932</v>
      </c>
      <c r="AC65" s="67">
        <f>N5</f>
        <v>604</v>
      </c>
      <c r="AD65" s="95">
        <f>AC65/X65*100</f>
        <v>98.05194805194806</v>
      </c>
      <c r="AE65" s="96">
        <f>S5</f>
        <v>54</v>
      </c>
      <c r="AF65" s="95">
        <f>T5</f>
        <v>61</v>
      </c>
      <c r="AG65" s="67">
        <f>AE65/AF65*100</f>
        <v>88.52459016393442</v>
      </c>
      <c r="AH65" s="67">
        <f>V5</f>
        <v>600</v>
      </c>
      <c r="AI65" s="95">
        <f>AH65/X65*100</f>
        <v>97.402597402597408</v>
      </c>
      <c r="AJ65" s="67">
        <f>X5</f>
        <v>605</v>
      </c>
      <c r="AK65" s="95">
        <f>AJ65/X65*100</f>
        <v>98.214285714285708</v>
      </c>
      <c r="AL65" s="67">
        <f>Z5</f>
        <v>459</v>
      </c>
      <c r="AM65" s="95">
        <f>AL65/X65*100</f>
        <v>74.512987012987011</v>
      </c>
      <c r="AN65" s="67">
        <f>AC5</f>
        <v>608</v>
      </c>
      <c r="AO65" s="67">
        <f>AN65/X65*100</f>
        <v>98.701298701298697</v>
      </c>
      <c r="AP65" s="67">
        <f>AE5</f>
        <v>609</v>
      </c>
      <c r="AQ65" s="67">
        <f>AP65/X65*100</f>
        <v>98.86363636363636</v>
      </c>
      <c r="AR65" s="67">
        <f>AG5</f>
        <v>612</v>
      </c>
      <c r="AS65" s="95">
        <f>AR65/X65*100</f>
        <v>99.350649350649363</v>
      </c>
    </row>
    <row r="66" spans="1:45">
      <c r="W66" t="s">
        <v>65</v>
      </c>
      <c r="X66">
        <f>AK10</f>
        <v>1195</v>
      </c>
      <c r="Y66">
        <f>G10</f>
        <v>1074</v>
      </c>
      <c r="Z66" s="95">
        <f t="shared" ref="Z66" si="0">Y66/X66*100</f>
        <v>89.874476987447693</v>
      </c>
      <c r="AA66">
        <f>I10</f>
        <v>952</v>
      </c>
      <c r="AB66" s="67">
        <f t="shared" ref="AB66" si="1">AA66/X66*100</f>
        <v>79.6652719665272</v>
      </c>
      <c r="AC66">
        <f>N10</f>
        <v>1143</v>
      </c>
      <c r="AD66" s="95">
        <f t="shared" ref="AD66" si="2">AC66/X66*100</f>
        <v>95.64853556485356</v>
      </c>
      <c r="AE66">
        <f>S10</f>
        <v>73</v>
      </c>
      <c r="AF66">
        <f>T10</f>
        <v>78</v>
      </c>
      <c r="AG66" s="67">
        <f t="shared" ref="AG66" si="3">AE66/AF66*100</f>
        <v>93.589743589743591</v>
      </c>
      <c r="AH66">
        <f>V10</f>
        <v>1181</v>
      </c>
      <c r="AI66" s="95">
        <f t="shared" ref="AI66" si="4">AH66/X66*100</f>
        <v>98.828451882845187</v>
      </c>
      <c r="AJ66">
        <f>X10</f>
        <v>1170</v>
      </c>
      <c r="AK66" s="95">
        <f t="shared" ref="AK66" si="5">AJ66/X66*100</f>
        <v>97.907949790794973</v>
      </c>
      <c r="AL66">
        <f>Z10</f>
        <v>985</v>
      </c>
      <c r="AM66" s="95">
        <f t="shared" ref="AM66" si="6">AL66/X66*100</f>
        <v>82.426778242677827</v>
      </c>
      <c r="AN66">
        <f>AC10</f>
        <v>1166</v>
      </c>
      <c r="AO66" s="67">
        <f t="shared" ref="AO66" si="7">AN66/X66*100</f>
        <v>97.573221757322173</v>
      </c>
      <c r="AP66">
        <f>AE10</f>
        <v>1171</v>
      </c>
      <c r="AQ66" s="67">
        <f t="shared" ref="AQ66" si="8">AP66/X66*100</f>
        <v>97.991631799163187</v>
      </c>
      <c r="AR66">
        <f>AG10</f>
        <v>1181</v>
      </c>
      <c r="AS66" s="95">
        <f t="shared" ref="AS66" si="9">AR66/X66*100</f>
        <v>98.828451882845187</v>
      </c>
    </row>
    <row r="67" spans="1:45">
      <c r="A67" t="s">
        <v>49</v>
      </c>
      <c r="B67" t="s">
        <v>55</v>
      </c>
      <c r="C67" t="s">
        <v>56</v>
      </c>
      <c r="D67" t="s">
        <v>57</v>
      </c>
      <c r="E67" t="s">
        <v>58</v>
      </c>
      <c r="F67" t="s">
        <v>59</v>
      </c>
      <c r="Z67" s="95"/>
      <c r="AB67" s="67"/>
      <c r="AC67" s="67"/>
      <c r="AD67" s="95"/>
      <c r="AG67" s="67"/>
      <c r="AI67" s="95"/>
      <c r="AK67" s="95"/>
      <c r="AM67" s="95"/>
      <c r="AO67" s="67"/>
      <c r="AQ67" s="67"/>
      <c r="AS67" s="95"/>
    </row>
    <row r="68" spans="1:45" ht="15.95" customHeight="1">
      <c r="A68" t="str">
        <f>A4</f>
        <v>МАУК Районный Дом культуры "Строитель"</v>
      </c>
      <c r="B68" s="67">
        <f>K8</f>
        <v>81.86147186147187</v>
      </c>
      <c r="C68" s="67">
        <f>P8</f>
        <v>99.025974025974023</v>
      </c>
      <c r="D68" s="67">
        <f>U8</f>
        <v>66.557377049180332</v>
      </c>
      <c r="E68" s="67">
        <f>AB8</f>
        <v>93.149350649350666</v>
      </c>
      <c r="F68" s="67">
        <f>AI8</f>
        <v>99.058441558441558</v>
      </c>
      <c r="L68" t="str">
        <f>A68</f>
        <v>МАУК Районный Дом культуры "Строитель"</v>
      </c>
      <c r="M68" s="67">
        <f>AJ8</f>
        <v>87.930523028883684</v>
      </c>
      <c r="Z68" s="95"/>
      <c r="AB68" s="67"/>
      <c r="AD68" s="95"/>
      <c r="AG68" s="67"/>
      <c r="AI68" s="95"/>
      <c r="AK68" s="95"/>
      <c r="AM68" s="95"/>
      <c r="AO68" s="67"/>
      <c r="AQ68" s="67"/>
      <c r="AS68" s="95"/>
    </row>
    <row r="69" spans="1:45">
      <c r="A69" t="str">
        <f>A9</f>
        <v xml:space="preserve">МБУК Центральная районная библиотека
</v>
      </c>
      <c r="B69" s="67">
        <f>K13</f>
        <v>78.907949790794987</v>
      </c>
      <c r="C69" s="67">
        <f>P13</f>
        <v>97.824267782426773</v>
      </c>
      <c r="D69" s="67">
        <f>U13</f>
        <v>80.07692307692308</v>
      </c>
      <c r="E69" s="67">
        <f>AB13</f>
        <v>95.179916317991655</v>
      </c>
      <c r="F69" s="67">
        <f>AI13</f>
        <v>98.284518828451894</v>
      </c>
      <c r="L69" t="str">
        <f>A69</f>
        <v xml:space="preserve">МБУК Центральная районная библиотека
</v>
      </c>
      <c r="M69" s="67">
        <f>AJ13</f>
        <v>90.054715159317681</v>
      </c>
      <c r="Z69" s="95"/>
      <c r="AB69" s="67"/>
      <c r="AD69" s="95"/>
      <c r="AG69" s="67"/>
      <c r="AI69" s="95"/>
      <c r="AK69" s="95"/>
      <c r="AM69" s="95"/>
      <c r="AO69" s="67"/>
      <c r="AQ69" s="67"/>
      <c r="AS69" s="95"/>
    </row>
    <row r="70" spans="1:45">
      <c r="B70" s="67"/>
      <c r="C70" s="67"/>
      <c r="D70" s="67"/>
      <c r="E70" s="67"/>
      <c r="F70" s="67"/>
      <c r="L70">
        <f>A70</f>
        <v>0</v>
      </c>
      <c r="M70" s="67"/>
    </row>
    <row r="71" spans="1:45">
      <c r="M71" s="95">
        <f>SUM(M68:M70)</f>
        <v>177.98523818820138</v>
      </c>
    </row>
    <row r="72" spans="1:45">
      <c r="M72" s="67">
        <f>M71/2</f>
        <v>88.992619094100689</v>
      </c>
    </row>
    <row r="110" spans="1:7">
      <c r="A110" t="str">
        <f>A68</f>
        <v>МАУК Районный Дом культуры "Строитель"</v>
      </c>
      <c r="B110">
        <f>B5</f>
        <v>7</v>
      </c>
      <c r="C110">
        <v>9</v>
      </c>
      <c r="D110" s="95">
        <f>B110/C110*100</f>
        <v>77.777777777777786</v>
      </c>
      <c r="E110" s="67">
        <f>D5</f>
        <v>10</v>
      </c>
      <c r="F110">
        <v>12</v>
      </c>
      <c r="G110" s="95">
        <f>E110/F110*100</f>
        <v>83.333333333333343</v>
      </c>
    </row>
    <row r="111" spans="1:7">
      <c r="A111" t="str">
        <f>A69</f>
        <v xml:space="preserve">МБУК Центральная районная библиотека
</v>
      </c>
      <c r="B111">
        <f>B10</f>
        <v>6</v>
      </c>
      <c r="C111">
        <v>9</v>
      </c>
      <c r="D111" s="95">
        <f t="shared" ref="D111" si="10">B111/C111*100</f>
        <v>66.666666666666657</v>
      </c>
      <c r="E111">
        <f>D10</f>
        <v>4</v>
      </c>
      <c r="F111">
        <v>12</v>
      </c>
      <c r="G111" s="95">
        <f t="shared" ref="G111" si="11">E111/F111*100</f>
        <v>33.333333333333329</v>
      </c>
    </row>
    <row r="112" spans="1:7">
      <c r="A112">
        <f>A70</f>
        <v>0</v>
      </c>
      <c r="B112" t="e">
        <f>#REF!</f>
        <v>#REF!</v>
      </c>
      <c r="D112" s="95">
        <f>SUM(D110:D111)</f>
        <v>144.44444444444446</v>
      </c>
      <c r="G112" s="95">
        <f>SUM(G110:G111)</f>
        <v>116.66666666666667</v>
      </c>
    </row>
    <row r="113" spans="4:7">
      <c r="D113" s="95">
        <f>D112/2</f>
        <v>72.222222222222229</v>
      </c>
      <c r="G113" s="95">
        <f>G112/2</f>
        <v>58.333333333333336</v>
      </c>
    </row>
    <row r="114" spans="4:7">
      <c r="G114">
        <f>(D113+G113)/2</f>
        <v>65.277777777777786</v>
      </c>
    </row>
  </sheetData>
  <sheetProtection formatCells="0" formatColumns="0" formatRows="0" insertColumns="0" insertRows="0" insertHyperlinks="0" deleteColumns="0" deleteRows="0" sort="0" autoFilter="0" pivotTables="0"/>
  <sortState ref="L85:M89">
    <sortCondition ref="M85"/>
  </sortState>
  <mergeCells count="87">
    <mergeCell ref="A1:A2"/>
    <mergeCell ref="B1:K1"/>
    <mergeCell ref="L1:P1"/>
    <mergeCell ref="Q1:U1"/>
    <mergeCell ref="A4:AJ4"/>
    <mergeCell ref="V1:AB1"/>
    <mergeCell ref="AJ1:AJ2"/>
    <mergeCell ref="AC8:AD8"/>
    <mergeCell ref="AE8:AF8"/>
    <mergeCell ref="AG8:AH8"/>
    <mergeCell ref="AE7:AF7"/>
    <mergeCell ref="AG7:AH7"/>
    <mergeCell ref="Z8:AA8"/>
    <mergeCell ref="B8:E8"/>
    <mergeCell ref="G8:J8"/>
    <mergeCell ref="N8:O8"/>
    <mergeCell ref="V8:W8"/>
    <mergeCell ref="S8:T8"/>
    <mergeCell ref="X8:Y8"/>
    <mergeCell ref="B6:E6"/>
    <mergeCell ref="G6:J6"/>
    <mergeCell ref="N6:O6"/>
    <mergeCell ref="S6:T6"/>
    <mergeCell ref="V6:W6"/>
    <mergeCell ref="Z6:AA6"/>
    <mergeCell ref="AC6:AD6"/>
    <mergeCell ref="AE6:AF6"/>
    <mergeCell ref="AG6:AH6"/>
    <mergeCell ref="X7:Y7"/>
    <mergeCell ref="X6:Y6"/>
    <mergeCell ref="Z7:AA7"/>
    <mergeCell ref="AC7:AD7"/>
    <mergeCell ref="G7:J7"/>
    <mergeCell ref="N7:O7"/>
    <mergeCell ref="S7:T7"/>
    <mergeCell ref="AK1:AK2"/>
    <mergeCell ref="B2:E2"/>
    <mergeCell ref="G2:J2"/>
    <mergeCell ref="N2:O2"/>
    <mergeCell ref="S2:T2"/>
    <mergeCell ref="V2:W2"/>
    <mergeCell ref="X2:Y2"/>
    <mergeCell ref="Z2:AA2"/>
    <mergeCell ref="AC2:AD2"/>
    <mergeCell ref="AC1:AI1"/>
    <mergeCell ref="AE2:AF2"/>
    <mergeCell ref="AG2:AH2"/>
    <mergeCell ref="V7:W7"/>
    <mergeCell ref="A9:AJ9"/>
    <mergeCell ref="B11:E11"/>
    <mergeCell ref="G11:J11"/>
    <mergeCell ref="N11:O11"/>
    <mergeCell ref="V11:W11"/>
    <mergeCell ref="X11:Y11"/>
    <mergeCell ref="Z11:AA11"/>
    <mergeCell ref="AC11:AD11"/>
    <mergeCell ref="AE11:AF11"/>
    <mergeCell ref="AG11:AH11"/>
    <mergeCell ref="B7:E7"/>
    <mergeCell ref="AG12:AH12"/>
    <mergeCell ref="B13:E13"/>
    <mergeCell ref="G13:J13"/>
    <mergeCell ref="N13:O13"/>
    <mergeCell ref="V13:W13"/>
    <mergeCell ref="X13:Y13"/>
    <mergeCell ref="Z13:AA13"/>
    <mergeCell ref="AC13:AD13"/>
    <mergeCell ref="AE13:AF13"/>
    <mergeCell ref="AG13:AH13"/>
    <mergeCell ref="S13:T13"/>
    <mergeCell ref="B12:E12"/>
    <mergeCell ref="G12:J12"/>
    <mergeCell ref="N12:O12"/>
    <mergeCell ref="V12:W12"/>
    <mergeCell ref="Z12:AA12"/>
    <mergeCell ref="AC12:AD12"/>
    <mergeCell ref="AE12:AF12"/>
    <mergeCell ref="X12:Y12"/>
    <mergeCell ref="Y63:AB63"/>
    <mergeCell ref="AC63:AD63"/>
    <mergeCell ref="AE63:AG63"/>
    <mergeCell ref="AR63:AS63"/>
    <mergeCell ref="AH63:AI63"/>
    <mergeCell ref="AJ63:AK63"/>
    <mergeCell ref="AL63:AM63"/>
    <mergeCell ref="AN63:AO63"/>
    <mergeCell ref="AP63:AQ6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Мониторинг</dc:title>
  <dc:creator>Anton Sychev</dc:creator>
  <cp:lastModifiedBy>User</cp:lastModifiedBy>
  <dcterms:created xsi:type="dcterms:W3CDTF">2019-08-06T00:16:54Z</dcterms:created>
  <dcterms:modified xsi:type="dcterms:W3CDTF">2022-05-14T22:26:51Z</dcterms:modified>
</cp:coreProperties>
</file>