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1505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E30" i="1" l="1"/>
  <c r="E28" i="1"/>
  <c r="E12" i="1"/>
  <c r="H30" i="1"/>
  <c r="H34" i="1"/>
  <c r="I11" i="1"/>
  <c r="E29" i="1" l="1"/>
  <c r="E34" i="1"/>
  <c r="E11" i="1"/>
  <c r="H13" i="1" l="1"/>
  <c r="E9" i="1" l="1"/>
  <c r="F9" i="1"/>
  <c r="G9" i="1"/>
  <c r="H9" i="1"/>
  <c r="I9" i="1"/>
  <c r="J9" i="1"/>
  <c r="D10" i="1"/>
  <c r="D11" i="1"/>
  <c r="D12" i="1"/>
  <c r="D13" i="1"/>
  <c r="D14" i="1"/>
  <c r="D15" i="1"/>
  <c r="D16" i="1"/>
  <c r="D17" i="1"/>
  <c r="E18" i="1"/>
  <c r="F18" i="1"/>
  <c r="G18" i="1"/>
  <c r="H18" i="1"/>
  <c r="I18" i="1"/>
  <c r="J18" i="1"/>
  <c r="D19" i="1"/>
  <c r="D20" i="1"/>
  <c r="D21" i="1"/>
  <c r="D22" i="1"/>
  <c r="D23" i="1"/>
  <c r="D24" i="1"/>
  <c r="E25" i="1"/>
  <c r="F25" i="1"/>
  <c r="G25" i="1"/>
  <c r="H25" i="1"/>
  <c r="H36" i="1" s="1"/>
  <c r="I25" i="1"/>
  <c r="J25" i="1"/>
  <c r="D26" i="1"/>
  <c r="D27" i="1"/>
  <c r="D28" i="1"/>
  <c r="D29" i="1"/>
  <c r="D30" i="1"/>
  <c r="D31" i="1"/>
  <c r="D32" i="1"/>
  <c r="D33" i="1"/>
  <c r="D34" i="1"/>
  <c r="D35" i="1"/>
  <c r="F36" i="1"/>
  <c r="G36" i="1"/>
  <c r="I36" i="1"/>
  <c r="J36" i="1"/>
  <c r="E36" i="1" l="1"/>
  <c r="D36" i="1" s="1"/>
  <c r="D25" i="1"/>
  <c r="D18" i="1"/>
  <c r="D9" i="1"/>
</calcChain>
</file>

<file path=xl/sharedStrings.xml><?xml version="1.0" encoding="utf-8"?>
<sst xmlns="http://schemas.openxmlformats.org/spreadsheetml/2006/main" count="48" uniqueCount="47">
  <si>
    <t>(наименование выборов)</t>
  </si>
  <si>
    <t>№ п/п</t>
  </si>
  <si>
    <t>Источник поступления</t>
  </si>
  <si>
    <t>Шифр строки</t>
  </si>
  <si>
    <t>Итого, рублей</t>
  </si>
  <si>
    <t>Поступило средств в избирательный фонд, всего</t>
  </si>
  <si>
    <t>Поступило средств в установленном порядке для формирования избирательного фонда</t>
  </si>
  <si>
    <t>Собственные средства кандидатов, избирательных объединений</t>
  </si>
  <si>
    <t>Добровольные пожертвования гражданина</t>
  </si>
  <si>
    <t>Добровольные пожертвования юридического лица</t>
  </si>
  <si>
    <t>Поступило в избирательный фонд денежных средств, подпадающих под действие ч.2, 4 и 7 ст.64 Федерального закона от 18.05.2005 г. №51-ФЗ</t>
  </si>
  <si>
    <t>Средства гражданина</t>
  </si>
  <si>
    <t>Средства юридического лица</t>
  </si>
  <si>
    <t>Возвращено денежных средств из избирательного фонда, всего</t>
  </si>
  <si>
    <t>Перечислено в доход бюджета</t>
  </si>
  <si>
    <t>Возвращено жертвователям денежных средств, поступивших с нарушением установленного порядка</t>
  </si>
  <si>
    <t>Гражданам, которым запрещено осуществлять пожертвования либо не указавшим обязательные сведения в платежном документе</t>
  </si>
  <si>
    <t>Юридическим лицам, которым запрещено осуществлять пожертвования либо не указавшим обязательные сведения в платежном документе</t>
  </si>
  <si>
    <t>Средств, превышающих предельный размер добровольных пожертвований</t>
  </si>
  <si>
    <t>Возвращено жертвователям денежных средств, поступивших в установленном порядке</t>
  </si>
  <si>
    <t>Израсходовано средств, всего</t>
  </si>
  <si>
    <t>На организацию сбора подписей избирателей</t>
  </si>
  <si>
    <t>Из них на оплату труда лиц, привлекаемых для сбора подписей избирателей</t>
  </si>
  <si>
    <t>На предвыборную агитацию через организации телерадиовещания, информационно-коммуникационной сети Интернет</t>
  </si>
  <si>
    <t>На предвыборную агитацию через редакции периодических печатных изданий</t>
  </si>
  <si>
    <t>На выпуск и распространение печатных и иных агитационных материалов</t>
  </si>
  <si>
    <t>На проведение публичных массовых мероприятий</t>
  </si>
  <si>
    <t>На оплату работ (услуг) информационного и консультационного характера</t>
  </si>
  <si>
    <t>На оплату других работ (услуг), выполненных (оказанных) юридическими лицами или гражданами РФ по договорам</t>
  </si>
  <si>
    <t>На оплату иных расходов, непосредственно связанных с проведением избирательной кампании</t>
  </si>
  <si>
    <t>Распределено неизрасходованного остатка средств фонда пропорционально перечисленным в избирательный фонд денежным средствам</t>
  </si>
  <si>
    <t>Остаток средств фонда на дату сдачи отчета (заверяется банковской справкой) (стр.280 = стр.10 - стр.100 - стр.170 - стр.270)</t>
  </si>
  <si>
    <t>Председатель</t>
  </si>
  <si>
    <t>избирательной комиссии ______________________________________________</t>
  </si>
  <si>
    <t>(подпись, дата)</t>
  </si>
  <si>
    <t>(инициалы, фамилия)</t>
  </si>
  <si>
    <t>(наименование комиссии)</t>
  </si>
  <si>
    <t xml:space="preserve">Избирательная комиссия муниципального  района </t>
  </si>
  <si>
    <t>Левченко Н.Н.</t>
  </si>
  <si>
    <t>Сизых Л.А.</t>
  </si>
  <si>
    <t>Луговский А.И.</t>
  </si>
  <si>
    <t>Игнатьев С.Л.</t>
  </si>
  <si>
    <t>Колпаков С.Н.</t>
  </si>
  <si>
    <t>Убушаев С.В.</t>
  </si>
  <si>
    <t>Н. Г. Приступ</t>
  </si>
  <si>
    <t xml:space="preserve">Сводные сведения о поступлении и расходовании средств избирательных фондов кандидатов   </t>
  </si>
  <si>
    <t>Выборы Главы муниципального района "Город Краснокаменск и Краснокаменский район" Забайкальского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</si>
</sst>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Arial"/>
      <family val="2"/>
      <charset val="204"/>
    </font>
    <font>
      <u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textRotation="90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right" vertical="center" wrapText="1"/>
    </xf>
    <xf numFmtId="14" fontId="7" fillId="2" borderId="3" xfId="0" applyNumberFormat="1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left" vertical="center" textRotation="90" wrapText="1"/>
    </xf>
    <xf numFmtId="2" fontId="7" fillId="2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2" fontId="7" fillId="2" borderId="3" xfId="0" applyNumberFormat="1" applyFont="1" applyFill="1" applyBorder="1" applyAlignment="1">
      <alignment vertical="center" wrapText="1"/>
    </xf>
    <xf numFmtId="2" fontId="7" fillId="2" borderId="4" xfId="0" applyNumberFormat="1" applyFont="1" applyFill="1" applyBorder="1" applyAlignment="1">
      <alignment vertical="center" wrapText="1"/>
    </xf>
    <xf numFmtId="2" fontId="0" fillId="0" borderId="0" xfId="0" applyNumberFormat="1" applyAlignment="1"/>
    <xf numFmtId="2" fontId="8" fillId="2" borderId="4" xfId="0" applyNumberFormat="1" applyFont="1" applyFill="1" applyBorder="1" applyAlignment="1">
      <alignment horizontal="center" vertical="center" wrapText="1"/>
    </xf>
    <xf numFmtId="0" fontId="7" fillId="2" borderId="4" xfId="0" applyNumberFormat="1" applyFont="1" applyFill="1" applyBorder="1" applyAlignment="1">
      <alignment horizontal="center" vertical="center" wrapText="1"/>
    </xf>
    <xf numFmtId="4" fontId="8" fillId="2" borderId="4" xfId="0" applyNumberFormat="1" applyFont="1" applyFill="1" applyBorder="1" applyAlignment="1">
      <alignment horizontal="center" vertical="center" wrapText="1"/>
    </xf>
    <xf numFmtId="4" fontId="8" fillId="2" borderId="4" xfId="0" applyNumberFormat="1" applyFont="1" applyFill="1" applyBorder="1" applyAlignment="1">
      <alignment horizontal="right" vertical="center" wrapText="1"/>
    </xf>
    <xf numFmtId="2" fontId="9" fillId="2" borderId="4" xfId="0" applyNumberFormat="1" applyFont="1" applyFill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right" vertical="center" wrapText="1"/>
    </xf>
    <xf numFmtId="0" fontId="4" fillId="0" borderId="0" xfId="0" applyFont="1" applyAlignment="1">
      <alignment vertical="center"/>
    </xf>
    <xf numFmtId="0" fontId="2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1"/>
  <sheetViews>
    <sheetView tabSelected="1" topLeftCell="A34" workbookViewId="0">
      <selection activeCell="E31" sqref="E31"/>
    </sheetView>
  </sheetViews>
  <sheetFormatPr defaultRowHeight="15" x14ac:dyDescent="0.25"/>
  <cols>
    <col min="1" max="1" width="8.85546875" customWidth="1"/>
    <col min="2" max="2" width="19.140625" customWidth="1"/>
    <col min="3" max="3" width="8.5703125" customWidth="1"/>
    <col min="4" max="4" width="11.28515625" bestFit="1" customWidth="1"/>
    <col min="5" max="5" width="11.7109375" bestFit="1" customWidth="1"/>
    <col min="8" max="8" width="11" customWidth="1"/>
  </cols>
  <sheetData>
    <row r="1" spans="1:11" ht="25.5" customHeight="1" x14ac:dyDescent="0.25">
      <c r="A1" s="29" t="s">
        <v>45</v>
      </c>
      <c r="B1" s="29"/>
      <c r="C1" s="29"/>
      <c r="D1" s="29"/>
      <c r="E1" s="29"/>
      <c r="F1" s="29"/>
      <c r="G1" s="29"/>
      <c r="H1" s="29"/>
      <c r="I1" s="29"/>
      <c r="J1" s="29"/>
    </row>
    <row r="2" spans="1:11" ht="24.75" customHeight="1" x14ac:dyDescent="0.25">
      <c r="A2" s="30" t="s">
        <v>46</v>
      </c>
      <c r="B2" s="30"/>
      <c r="C2" s="30"/>
      <c r="D2" s="30"/>
      <c r="E2" s="30"/>
      <c r="F2" s="30"/>
      <c r="G2" s="30"/>
      <c r="H2" s="30"/>
      <c r="I2" s="30"/>
      <c r="J2" s="30"/>
    </row>
    <row r="3" spans="1:11" ht="18.75" customHeight="1" x14ac:dyDescent="0.25">
      <c r="A3" s="31" t="s">
        <v>0</v>
      </c>
      <c r="B3" s="31"/>
      <c r="C3" s="31"/>
      <c r="D3" s="31"/>
      <c r="E3" s="31"/>
      <c r="F3" s="31"/>
      <c r="G3" s="31"/>
      <c r="H3" s="31"/>
      <c r="I3" s="31"/>
      <c r="J3" s="31"/>
    </row>
    <row r="4" spans="1:11" x14ac:dyDescent="0.25">
      <c r="A4" s="30" t="s">
        <v>37</v>
      </c>
      <c r="B4" s="30"/>
      <c r="C4" s="30"/>
      <c r="D4" s="30"/>
      <c r="E4" s="30"/>
      <c r="F4" s="30"/>
      <c r="G4" s="30"/>
      <c r="H4" s="30"/>
      <c r="I4" s="30"/>
      <c r="J4" s="30"/>
    </row>
    <row r="5" spans="1:1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</row>
    <row r="6" spans="1:11" ht="15.75" thickBot="1" x14ac:dyDescent="0.3">
      <c r="A6" s="1"/>
      <c r="B6" s="1"/>
      <c r="C6" s="1"/>
      <c r="D6" s="1"/>
      <c r="E6" s="1"/>
      <c r="F6" s="1"/>
      <c r="G6" s="1"/>
      <c r="H6" s="1"/>
      <c r="I6" s="1"/>
      <c r="J6" s="1"/>
    </row>
    <row r="7" spans="1:11" ht="52.5" customHeight="1" thickBot="1" x14ac:dyDescent="0.3">
      <c r="A7" s="3" t="s">
        <v>1</v>
      </c>
      <c r="B7" s="4" t="s">
        <v>2</v>
      </c>
      <c r="C7" s="4" t="s">
        <v>3</v>
      </c>
      <c r="D7" s="5" t="s">
        <v>4</v>
      </c>
      <c r="E7" s="6" t="s">
        <v>39</v>
      </c>
      <c r="F7" s="6" t="s">
        <v>40</v>
      </c>
      <c r="G7" s="6" t="s">
        <v>41</v>
      </c>
      <c r="H7" s="14" t="s">
        <v>42</v>
      </c>
      <c r="I7" s="14" t="s">
        <v>38</v>
      </c>
      <c r="J7" s="14" t="s">
        <v>43</v>
      </c>
    </row>
    <row r="8" spans="1:11" ht="15.75" thickBot="1" x14ac:dyDescent="0.3">
      <c r="A8" s="7">
        <v>1</v>
      </c>
      <c r="B8" s="8">
        <v>2</v>
      </c>
      <c r="C8" s="8">
        <v>3</v>
      </c>
      <c r="D8" s="8">
        <v>4</v>
      </c>
      <c r="E8" s="8"/>
      <c r="F8" s="8"/>
      <c r="G8" s="8"/>
      <c r="H8" s="8"/>
      <c r="I8" s="8"/>
      <c r="J8" s="8"/>
    </row>
    <row r="9" spans="1:11" s="19" customFormat="1" ht="39" thickBot="1" x14ac:dyDescent="0.3">
      <c r="A9" s="17">
        <v>1</v>
      </c>
      <c r="B9" s="18" t="s">
        <v>5</v>
      </c>
      <c r="C9" s="21">
        <v>10</v>
      </c>
      <c r="D9" s="24">
        <f>E9+F9+G9+H9+I9+J9</f>
        <v>437908</v>
      </c>
      <c r="E9" s="20">
        <f>E10+E11+E12+E13+E14+E15+E16+E17</f>
        <v>286758</v>
      </c>
      <c r="F9" s="20">
        <f t="shared" ref="F9:J9" si="0">F10+F11+F12+F13+F14+F15+F16+F17</f>
        <v>1000</v>
      </c>
      <c r="G9" s="20">
        <f t="shared" si="0"/>
        <v>0</v>
      </c>
      <c r="H9" s="20">
        <f t="shared" si="0"/>
        <v>125000</v>
      </c>
      <c r="I9" s="20">
        <f t="shared" si="0"/>
        <v>24600</v>
      </c>
      <c r="J9" s="20">
        <f t="shared" si="0"/>
        <v>550</v>
      </c>
    </row>
    <row r="10" spans="1:11" ht="77.25" thickBot="1" x14ac:dyDescent="0.3">
      <c r="A10" s="9">
        <v>1.1000000000000001</v>
      </c>
      <c r="B10" s="10" t="s">
        <v>6</v>
      </c>
      <c r="C10" s="11">
        <v>20</v>
      </c>
      <c r="D10" s="24">
        <f t="shared" ref="D10:D36" si="1">E10+F10+G10+H10+I10+J10</f>
        <v>0</v>
      </c>
      <c r="E10" s="12"/>
      <c r="F10" s="12"/>
      <c r="G10" s="12"/>
      <c r="H10" s="12"/>
      <c r="I10" s="12"/>
      <c r="J10" s="12"/>
    </row>
    <row r="11" spans="1:11" ht="64.5" thickBot="1" x14ac:dyDescent="0.3">
      <c r="A11" s="13">
        <v>36892</v>
      </c>
      <c r="B11" s="10" t="s">
        <v>7</v>
      </c>
      <c r="C11" s="11">
        <v>30</v>
      </c>
      <c r="D11" s="24">
        <f t="shared" si="1"/>
        <v>140150</v>
      </c>
      <c r="E11" s="15">
        <f>15000+50000+10000+5000+8000+12000</f>
        <v>100000</v>
      </c>
      <c r="F11" s="15">
        <v>0</v>
      </c>
      <c r="G11" s="15">
        <v>0</v>
      </c>
      <c r="H11" s="15">
        <v>15000</v>
      </c>
      <c r="I11" s="15">
        <f>5000+19600</f>
        <v>24600</v>
      </c>
      <c r="J11" s="15">
        <v>550</v>
      </c>
      <c r="K11" s="16"/>
    </row>
    <row r="12" spans="1:11" ht="39" thickBot="1" x14ac:dyDescent="0.3">
      <c r="A12" s="13">
        <v>37257</v>
      </c>
      <c r="B12" s="10" t="s">
        <v>8</v>
      </c>
      <c r="C12" s="11">
        <v>40</v>
      </c>
      <c r="D12" s="24">
        <f t="shared" si="1"/>
        <v>186758</v>
      </c>
      <c r="E12" s="12">
        <f>45000+45000+25000+45000+26758</f>
        <v>186758</v>
      </c>
      <c r="F12" s="12"/>
      <c r="G12" s="12"/>
      <c r="H12" s="12"/>
      <c r="I12" s="12">
        <v>0</v>
      </c>
      <c r="J12" s="12"/>
    </row>
    <row r="13" spans="1:11" ht="39" thickBot="1" x14ac:dyDescent="0.3">
      <c r="A13" s="13">
        <v>37622</v>
      </c>
      <c r="B13" s="10" t="s">
        <v>9</v>
      </c>
      <c r="C13" s="11">
        <v>50</v>
      </c>
      <c r="D13" s="24">
        <f t="shared" si="1"/>
        <v>111000</v>
      </c>
      <c r="E13" s="20">
        <v>0</v>
      </c>
      <c r="F13" s="15">
        <v>1000</v>
      </c>
      <c r="G13" s="15">
        <v>0</v>
      </c>
      <c r="H13" s="15">
        <f>60000+50000</f>
        <v>110000</v>
      </c>
      <c r="I13" s="15">
        <v>0</v>
      </c>
      <c r="J13" s="15">
        <v>0</v>
      </c>
    </row>
    <row r="14" spans="1:11" ht="102.75" thickBot="1" x14ac:dyDescent="0.3">
      <c r="A14" s="9">
        <v>1.2</v>
      </c>
      <c r="B14" s="10" t="s">
        <v>10</v>
      </c>
      <c r="C14" s="11">
        <v>60</v>
      </c>
      <c r="D14" s="24">
        <f t="shared" si="1"/>
        <v>0</v>
      </c>
      <c r="E14" s="12"/>
      <c r="F14" s="12"/>
      <c r="G14" s="12"/>
      <c r="H14" s="12"/>
      <c r="I14" s="12"/>
      <c r="J14" s="12"/>
    </row>
    <row r="15" spans="1:11" ht="64.5" thickBot="1" x14ac:dyDescent="0.3">
      <c r="A15" s="13">
        <v>36923</v>
      </c>
      <c r="B15" s="10" t="s">
        <v>7</v>
      </c>
      <c r="C15" s="11">
        <v>70</v>
      </c>
      <c r="D15" s="24">
        <f t="shared" si="1"/>
        <v>0</v>
      </c>
      <c r="E15" s="12"/>
      <c r="F15" s="12"/>
      <c r="G15" s="12"/>
      <c r="H15" s="12"/>
      <c r="I15" s="12"/>
      <c r="J15" s="12"/>
    </row>
    <row r="16" spans="1:11" ht="26.25" thickBot="1" x14ac:dyDescent="0.3">
      <c r="A16" s="13">
        <v>37288</v>
      </c>
      <c r="B16" s="10" t="s">
        <v>11</v>
      </c>
      <c r="C16" s="11">
        <v>80</v>
      </c>
      <c r="D16" s="24">
        <f t="shared" si="1"/>
        <v>0</v>
      </c>
      <c r="E16" s="12"/>
      <c r="F16" s="12"/>
      <c r="G16" s="12"/>
      <c r="H16" s="12"/>
      <c r="I16" s="12"/>
      <c r="J16" s="12"/>
    </row>
    <row r="17" spans="1:10" ht="26.25" thickBot="1" x14ac:dyDescent="0.3">
      <c r="A17" s="13">
        <v>37653</v>
      </c>
      <c r="B17" s="10" t="s">
        <v>12</v>
      </c>
      <c r="C17" s="11">
        <v>90</v>
      </c>
      <c r="D17" s="24">
        <f t="shared" si="1"/>
        <v>0</v>
      </c>
      <c r="E17" s="15">
        <v>0</v>
      </c>
      <c r="F17" s="15">
        <v>0</v>
      </c>
      <c r="G17" s="15">
        <v>0</v>
      </c>
      <c r="H17" s="15">
        <v>0</v>
      </c>
      <c r="I17" s="15">
        <v>0</v>
      </c>
      <c r="J17" s="15">
        <v>0</v>
      </c>
    </row>
    <row r="18" spans="1:10" ht="51.75" thickBot="1" x14ac:dyDescent="0.3">
      <c r="A18" s="9">
        <v>2</v>
      </c>
      <c r="B18" s="10" t="s">
        <v>13</v>
      </c>
      <c r="C18" s="11">
        <v>100</v>
      </c>
      <c r="D18" s="24">
        <f t="shared" si="1"/>
        <v>1010</v>
      </c>
      <c r="E18" s="12">
        <f>E19+E20+E21+E22+E23+E24</f>
        <v>0</v>
      </c>
      <c r="F18" s="12">
        <f t="shared" ref="F18:J18" si="2">F19+F20+F21+F22+F23+F24</f>
        <v>700</v>
      </c>
      <c r="G18" s="12">
        <f t="shared" si="2"/>
        <v>0</v>
      </c>
      <c r="H18" s="12">
        <f t="shared" si="2"/>
        <v>0</v>
      </c>
      <c r="I18" s="12">
        <f t="shared" si="2"/>
        <v>0</v>
      </c>
      <c r="J18" s="12">
        <f t="shared" si="2"/>
        <v>310</v>
      </c>
    </row>
    <row r="19" spans="1:10" ht="26.25" thickBot="1" x14ac:dyDescent="0.3">
      <c r="A19" s="9">
        <v>2.1</v>
      </c>
      <c r="B19" s="10" t="s">
        <v>14</v>
      </c>
      <c r="C19" s="11">
        <v>110</v>
      </c>
      <c r="D19" s="24">
        <f t="shared" si="1"/>
        <v>0</v>
      </c>
      <c r="E19" s="12"/>
      <c r="F19" s="12"/>
      <c r="G19" s="12"/>
      <c r="H19" s="12"/>
      <c r="I19" s="12"/>
      <c r="J19" s="12"/>
    </row>
    <row r="20" spans="1:10" ht="90" thickBot="1" x14ac:dyDescent="0.3">
      <c r="A20" s="9">
        <v>2.2000000000000002</v>
      </c>
      <c r="B20" s="10" t="s">
        <v>15</v>
      </c>
      <c r="C20" s="11">
        <v>120</v>
      </c>
      <c r="D20" s="24">
        <f t="shared" si="1"/>
        <v>0</v>
      </c>
      <c r="E20" s="12"/>
      <c r="F20" s="12"/>
      <c r="G20" s="12"/>
      <c r="H20" s="12"/>
      <c r="I20" s="12"/>
      <c r="J20" s="12"/>
    </row>
    <row r="21" spans="1:10" ht="115.5" thickBot="1" x14ac:dyDescent="0.3">
      <c r="A21" s="13">
        <v>36924</v>
      </c>
      <c r="B21" s="10" t="s">
        <v>16</v>
      </c>
      <c r="C21" s="11">
        <v>130</v>
      </c>
      <c r="D21" s="24">
        <f t="shared" si="1"/>
        <v>0</v>
      </c>
      <c r="E21" s="12"/>
      <c r="F21" s="12"/>
      <c r="G21" s="12"/>
      <c r="H21" s="12"/>
      <c r="I21" s="12"/>
      <c r="J21" s="12"/>
    </row>
    <row r="22" spans="1:10" ht="128.25" thickBot="1" x14ac:dyDescent="0.3">
      <c r="A22" s="13">
        <v>37289</v>
      </c>
      <c r="B22" s="10" t="s">
        <v>17</v>
      </c>
      <c r="C22" s="11">
        <v>140</v>
      </c>
      <c r="D22" s="24">
        <f t="shared" si="1"/>
        <v>0</v>
      </c>
      <c r="E22" s="12"/>
      <c r="F22" s="12"/>
      <c r="G22" s="12"/>
      <c r="H22" s="12"/>
      <c r="I22" s="12"/>
      <c r="J22" s="12"/>
    </row>
    <row r="23" spans="1:10" ht="64.5" thickBot="1" x14ac:dyDescent="0.3">
      <c r="A23" s="13">
        <v>37654</v>
      </c>
      <c r="B23" s="10" t="s">
        <v>18</v>
      </c>
      <c r="C23" s="11">
        <v>150</v>
      </c>
      <c r="D23" s="24">
        <f t="shared" si="1"/>
        <v>0</v>
      </c>
      <c r="E23" s="12"/>
      <c r="F23" s="12"/>
      <c r="G23" s="12"/>
      <c r="H23" s="12"/>
      <c r="I23" s="12"/>
      <c r="J23" s="12"/>
    </row>
    <row r="24" spans="1:10" ht="77.25" thickBot="1" x14ac:dyDescent="0.3">
      <c r="A24" s="9">
        <v>2.2999999999999998</v>
      </c>
      <c r="B24" s="10" t="s">
        <v>19</v>
      </c>
      <c r="C24" s="11">
        <v>160</v>
      </c>
      <c r="D24" s="24">
        <f t="shared" si="1"/>
        <v>1010</v>
      </c>
      <c r="E24" s="12"/>
      <c r="F24" s="12">
        <v>700</v>
      </c>
      <c r="G24" s="12"/>
      <c r="H24" s="12"/>
      <c r="I24" s="12"/>
      <c r="J24" s="12">
        <v>310</v>
      </c>
    </row>
    <row r="25" spans="1:10" ht="26.25" thickBot="1" x14ac:dyDescent="0.3">
      <c r="A25" s="9">
        <v>3</v>
      </c>
      <c r="B25" s="10" t="s">
        <v>20</v>
      </c>
      <c r="C25" s="11">
        <v>170</v>
      </c>
      <c r="D25" s="24">
        <f t="shared" si="1"/>
        <v>395858</v>
      </c>
      <c r="E25" s="22">
        <f>E26+E27+E28+E29+E30+E31+E32+E33+E34</f>
        <v>286758</v>
      </c>
      <c r="F25" s="22">
        <f t="shared" ref="F25:J25" si="3">F26+F27+F28+F29+F30+F31+F32+F33+F34</f>
        <v>300</v>
      </c>
      <c r="G25" s="22">
        <f t="shared" si="3"/>
        <v>0</v>
      </c>
      <c r="H25" s="22">
        <f t="shared" si="3"/>
        <v>83960</v>
      </c>
      <c r="I25" s="22">
        <f t="shared" si="3"/>
        <v>24600</v>
      </c>
      <c r="J25" s="22">
        <f t="shared" si="3"/>
        <v>240</v>
      </c>
    </row>
    <row r="26" spans="1:10" ht="39" thickBot="1" x14ac:dyDescent="0.3">
      <c r="A26" s="9">
        <v>3.1</v>
      </c>
      <c r="B26" s="10" t="s">
        <v>21</v>
      </c>
      <c r="C26" s="11">
        <v>180</v>
      </c>
      <c r="D26" s="24">
        <f t="shared" si="1"/>
        <v>1200</v>
      </c>
      <c r="E26" s="15">
        <v>660</v>
      </c>
      <c r="F26" s="15">
        <v>300</v>
      </c>
      <c r="G26" s="15">
        <v>0</v>
      </c>
      <c r="H26" s="15">
        <v>0</v>
      </c>
      <c r="I26" s="15">
        <v>0</v>
      </c>
      <c r="J26" s="15">
        <v>240</v>
      </c>
    </row>
    <row r="27" spans="1:10" ht="64.5" thickBot="1" x14ac:dyDescent="0.3">
      <c r="A27" s="13">
        <v>36894</v>
      </c>
      <c r="B27" s="10" t="s">
        <v>22</v>
      </c>
      <c r="C27" s="11">
        <v>190</v>
      </c>
      <c r="D27" s="24">
        <f t="shared" si="1"/>
        <v>0</v>
      </c>
      <c r="E27" s="12"/>
      <c r="F27" s="12"/>
      <c r="G27" s="12"/>
      <c r="H27" s="12"/>
      <c r="I27" s="12"/>
      <c r="J27" s="12"/>
    </row>
    <row r="28" spans="1:10" ht="90" thickBot="1" x14ac:dyDescent="0.3">
      <c r="A28" s="9">
        <v>3.2</v>
      </c>
      <c r="B28" s="10" t="s">
        <v>23</v>
      </c>
      <c r="C28" s="11">
        <v>200</v>
      </c>
      <c r="D28" s="24">
        <f t="shared" si="1"/>
        <v>149800</v>
      </c>
      <c r="E28" s="23">
        <f>47200+35400+35400</f>
        <v>118000</v>
      </c>
      <c r="F28" s="12"/>
      <c r="G28" s="12"/>
      <c r="H28" s="12">
        <v>12200</v>
      </c>
      <c r="I28" s="12">
        <v>19600</v>
      </c>
      <c r="J28" s="12"/>
    </row>
    <row r="29" spans="1:10" ht="64.5" thickBot="1" x14ac:dyDescent="0.3">
      <c r="A29" s="9">
        <v>3.3</v>
      </c>
      <c r="B29" s="10" t="s">
        <v>24</v>
      </c>
      <c r="C29" s="11">
        <v>210</v>
      </c>
      <c r="D29" s="24">
        <f t="shared" si="1"/>
        <v>87672</v>
      </c>
      <c r="E29" s="12">
        <f>45000+12672+22500+7500</f>
        <v>87672</v>
      </c>
      <c r="F29" s="12"/>
      <c r="G29" s="12"/>
      <c r="H29" s="12"/>
      <c r="I29" s="12"/>
      <c r="J29" s="12"/>
    </row>
    <row r="30" spans="1:10" ht="64.5" thickBot="1" x14ac:dyDescent="0.3">
      <c r="A30" s="9">
        <v>3.4</v>
      </c>
      <c r="B30" s="10" t="s">
        <v>25</v>
      </c>
      <c r="C30" s="11">
        <v>220</v>
      </c>
      <c r="D30" s="24">
        <f t="shared" si="1"/>
        <v>144836</v>
      </c>
      <c r="E30" s="23">
        <f>20950+14000+1476+37000</f>
        <v>73426</v>
      </c>
      <c r="F30" s="12"/>
      <c r="G30" s="12"/>
      <c r="H30" s="12">
        <f>15500+5200+36210+5000+4500</f>
        <v>66410</v>
      </c>
      <c r="I30" s="12">
        <v>5000</v>
      </c>
      <c r="J30" s="12"/>
    </row>
    <row r="31" spans="1:10" ht="51.75" thickBot="1" x14ac:dyDescent="0.3">
      <c r="A31" s="9">
        <v>3.5</v>
      </c>
      <c r="B31" s="10" t="s">
        <v>26</v>
      </c>
      <c r="C31" s="11">
        <v>230</v>
      </c>
      <c r="D31" s="24">
        <f t="shared" si="1"/>
        <v>0</v>
      </c>
      <c r="E31" s="12"/>
      <c r="F31" s="12"/>
      <c r="G31" s="12"/>
      <c r="H31" s="12"/>
      <c r="I31" s="12"/>
      <c r="J31" s="12"/>
    </row>
    <row r="32" spans="1:10" ht="64.5" thickBot="1" x14ac:dyDescent="0.3">
      <c r="A32" s="9">
        <v>3.6</v>
      </c>
      <c r="B32" s="10" t="s">
        <v>27</v>
      </c>
      <c r="C32" s="11">
        <v>240</v>
      </c>
      <c r="D32" s="24">
        <f t="shared" si="1"/>
        <v>0</v>
      </c>
      <c r="E32" s="12"/>
      <c r="F32" s="12"/>
      <c r="G32" s="12"/>
      <c r="H32" s="12"/>
      <c r="I32" s="12"/>
      <c r="J32" s="12"/>
    </row>
    <row r="33" spans="1:11" ht="102.75" thickBot="1" x14ac:dyDescent="0.3">
      <c r="A33" s="9">
        <v>3.7</v>
      </c>
      <c r="B33" s="10" t="s">
        <v>28</v>
      </c>
      <c r="C33" s="11">
        <v>250</v>
      </c>
      <c r="D33" s="24">
        <f t="shared" si="1"/>
        <v>3700</v>
      </c>
      <c r="E33" s="12"/>
      <c r="F33" s="12"/>
      <c r="G33" s="12"/>
      <c r="H33" s="12">
        <v>3700</v>
      </c>
      <c r="I33" s="12"/>
      <c r="J33" s="12"/>
    </row>
    <row r="34" spans="1:11" ht="90" thickBot="1" x14ac:dyDescent="0.3">
      <c r="A34" s="9">
        <v>3.8</v>
      </c>
      <c r="B34" s="10" t="s">
        <v>29</v>
      </c>
      <c r="C34" s="11">
        <v>260</v>
      </c>
      <c r="D34" s="24">
        <f t="shared" si="1"/>
        <v>8650</v>
      </c>
      <c r="E34" s="12">
        <f>5000+2000</f>
        <v>7000</v>
      </c>
      <c r="F34" s="12"/>
      <c r="G34" s="12"/>
      <c r="H34" s="12">
        <f>150+1500</f>
        <v>1650</v>
      </c>
      <c r="I34" s="12"/>
      <c r="J34" s="12"/>
    </row>
    <row r="35" spans="1:11" ht="115.5" thickBot="1" x14ac:dyDescent="0.3">
      <c r="A35" s="9">
        <v>4</v>
      </c>
      <c r="B35" s="10" t="s">
        <v>30</v>
      </c>
      <c r="C35" s="11">
        <v>270</v>
      </c>
      <c r="D35" s="24">
        <f t="shared" si="1"/>
        <v>0</v>
      </c>
      <c r="E35" s="12"/>
      <c r="F35" s="12"/>
      <c r="G35" s="12"/>
      <c r="H35" s="12">
        <v>0</v>
      </c>
      <c r="I35" s="12"/>
      <c r="J35" s="12"/>
    </row>
    <row r="36" spans="1:11" ht="102.75" thickBot="1" x14ac:dyDescent="0.3">
      <c r="A36" s="9">
        <v>5</v>
      </c>
      <c r="B36" s="10" t="s">
        <v>31</v>
      </c>
      <c r="C36" s="11">
        <v>280</v>
      </c>
      <c r="D36" s="24">
        <f t="shared" si="1"/>
        <v>41040</v>
      </c>
      <c r="E36" s="23">
        <f>E9-E18-E25-E35</f>
        <v>0</v>
      </c>
      <c r="F36" s="23">
        <f t="shared" ref="F36:J36" si="4">F9-F18-F25-F35</f>
        <v>0</v>
      </c>
      <c r="G36" s="23">
        <f t="shared" si="4"/>
        <v>0</v>
      </c>
      <c r="H36" s="23">
        <f t="shared" si="4"/>
        <v>41040</v>
      </c>
      <c r="I36" s="23">
        <f t="shared" si="4"/>
        <v>0</v>
      </c>
      <c r="J36" s="23">
        <f t="shared" si="4"/>
        <v>0</v>
      </c>
      <c r="K36" s="16"/>
    </row>
    <row r="37" spans="1:11" x14ac:dyDescent="0.25">
      <c r="A37" s="1"/>
      <c r="B37" s="1"/>
      <c r="C37" s="1"/>
      <c r="D37" s="2"/>
      <c r="E37" s="2"/>
      <c r="F37" s="2"/>
      <c r="G37" s="2"/>
      <c r="H37" s="2"/>
      <c r="I37" s="2"/>
      <c r="J37" s="2"/>
    </row>
    <row r="38" spans="1:11" x14ac:dyDescent="0.25">
      <c r="A38" s="1"/>
      <c r="B38" s="1"/>
      <c r="C38" s="1"/>
      <c r="D38" s="2"/>
      <c r="E38" s="2"/>
      <c r="F38" s="2"/>
      <c r="G38" s="2"/>
      <c r="H38" s="2"/>
      <c r="I38" s="2"/>
      <c r="J38" s="2"/>
    </row>
    <row r="39" spans="1:11" ht="15.75" thickBot="1" x14ac:dyDescent="0.3">
      <c r="A39" s="25" t="s">
        <v>32</v>
      </c>
      <c r="B39" s="25"/>
      <c r="C39" s="1"/>
      <c r="D39" s="32"/>
      <c r="E39" s="32"/>
      <c r="F39" s="2"/>
      <c r="G39" s="32" t="s">
        <v>44</v>
      </c>
      <c r="H39" s="32"/>
      <c r="I39" s="32"/>
      <c r="J39" s="32"/>
    </row>
    <row r="40" spans="1:11" ht="63.75" customHeight="1" x14ac:dyDescent="0.25">
      <c r="A40" s="25" t="s">
        <v>33</v>
      </c>
      <c r="B40" s="25"/>
      <c r="C40" s="1"/>
      <c r="D40" s="26" t="s">
        <v>34</v>
      </c>
      <c r="E40" s="26"/>
      <c r="F40" s="1"/>
      <c r="G40" s="27" t="s">
        <v>35</v>
      </c>
      <c r="H40" s="27"/>
      <c r="I40" s="27"/>
      <c r="J40" s="27"/>
    </row>
    <row r="41" spans="1:11" x14ac:dyDescent="0.25">
      <c r="A41" s="28" t="s">
        <v>36</v>
      </c>
      <c r="B41" s="28"/>
      <c r="C41" s="1"/>
      <c r="D41" s="1"/>
      <c r="E41" s="1"/>
      <c r="F41" s="1"/>
      <c r="G41" s="1"/>
      <c r="H41" s="1"/>
      <c r="I41" s="1"/>
      <c r="J41" s="1"/>
    </row>
  </sheetData>
  <mergeCells count="12">
    <mergeCell ref="A40:B40"/>
    <mergeCell ref="D40:E40"/>
    <mergeCell ref="G40:J40"/>
    <mergeCell ref="A41:B41"/>
    <mergeCell ref="A1:J1"/>
    <mergeCell ref="A2:J2"/>
    <mergeCell ref="A3:J3"/>
    <mergeCell ref="A4:J4"/>
    <mergeCell ref="A5:J5"/>
    <mergeCell ref="A39:B39"/>
    <mergeCell ref="D39:E39"/>
    <mergeCell ref="G39:J39"/>
  </mergeCells>
  <pageMargins left="0.7" right="0.7" top="0.75" bottom="0.75" header="0.3" footer="0.3"/>
  <pageSetup paperSize="9" scale="3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2020-12-07T07:43:37Z</dcterms:modified>
</cp:coreProperties>
</file>